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年西丰县一般公共预算本级支出表" sheetId="1" r:id="rId1"/>
  </sheets>
  <definedNames>
    <definedName name="_xlnm.Print_Area" localSheetId="0">'2018年西丰县一般公共预算本级支出表'!$A$1:$E$335</definedName>
    <definedName name="_xlnm.Print_Titles" localSheetId="0">'2018年西丰县一般公共预算本级支出表'!$1:$4</definedName>
  </definedNames>
  <calcPr fullCalcOnLoad="1"/>
</workbook>
</file>

<file path=xl/sharedStrings.xml><?xml version="1.0" encoding="utf-8"?>
<sst xmlns="http://schemas.openxmlformats.org/spreadsheetml/2006/main" count="363" uniqueCount="361">
  <si>
    <t>2018年西丰县一般公共预算本级支出表</t>
  </si>
  <si>
    <t>单位：万元</t>
  </si>
  <si>
    <t>预算科目</t>
  </si>
  <si>
    <t>2017年预算数</t>
  </si>
  <si>
    <t>2018年预算数</t>
  </si>
  <si>
    <t>2018年预算数比2017年预算数</t>
  </si>
  <si>
    <t>增减额</t>
  </si>
  <si>
    <t>增减%</t>
  </si>
  <si>
    <t>一般公共预算支出合计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</si>
  <si>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</si>
  <si>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</si>
  <si>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</si>
  <si>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</si>
  <si>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</si>
  <si>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</si>
  <si>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</si>
  <si>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</si>
  <si>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</si>
  <si>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</si>
  <si>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</si>
  <si>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</si>
  <si>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</si>
  <si>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</si>
  <si>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法制建设</t>
  </si>
  <si>
    <t xml:space="preserve">    信访事务</t>
  </si>
  <si>
    <t>事业运行（政府办公厅及相关机构事务）</t>
  </si>
  <si>
    <t xml:space="preserve">  其他政府办公厅（室）及相关机构事务</t>
  </si>
  <si>
    <t xml:space="preserve">  发展与改革事务</t>
  </si>
  <si>
    <t xml:space="preserve">    行政运行（发展与改革事务）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</si>
  <si>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</si>
  <si>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</si>
  <si>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</si>
  <si>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</si>
  <si>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</si>
  <si>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</si>
  <si>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</si>
  <si>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</si>
  <si>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>事业运行（财政事务）</t>
  </si>
  <si>
    <t xml:space="preserve">    财政国库业务</t>
  </si>
  <si>
    <t xml:space="preserve">    其他财政事务支出</t>
  </si>
  <si>
    <t xml:space="preserve">  税收事务</t>
  </si>
  <si>
    <t xml:space="preserve">    事业运行（税收事务）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</si>
  <si>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</si>
  <si>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</si>
  <si>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</si>
  <si>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其他审计事务支出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</si>
  <si>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</si>
  <si>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</si>
  <si>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</si>
  <si>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</si>
  <si>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</si>
  <si>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</si>
  <si>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</si>
  <si>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</si>
  <si>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>事业运行（商贸事务）</t>
  </si>
  <si>
    <t>其他商贸事务</t>
  </si>
  <si>
    <t xml:space="preserve">  工商行政管理事务</t>
  </si>
  <si>
    <t xml:space="preserve">    行政运行（工商行政管理事务）</t>
  </si>
  <si>
    <t xml:space="preserve">    一般行政管理事务（工商行政管理事务）</t>
  </si>
  <si>
    <t>事业运行（工商行政管理事务）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</si>
  <si>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</si>
  <si>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</si>
  <si>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</si>
  <si>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</si>
  <si>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</si>
  <si>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</si>
  <si>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</si>
  <si>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</si>
  <si>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</si>
  <si>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</si>
  <si>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</si>
  <si>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>事业运行（民主党派及工商联事务）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</si>
  <si>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</si>
  <si>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</si>
  <si>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</si>
  <si>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>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</si>
  <si>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</si>
  <si>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</si>
  <si>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</si>
  <si>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</si>
  <si>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事业运行（党委办公厅及相关事务）</t>
  </si>
  <si>
    <t xml:space="preserve">  组织事务</t>
  </si>
  <si>
    <t xml:space="preserve">    行政运行（组织事务）</t>
  </si>
  <si>
    <t xml:space="preserve">    一般行政管理事务（组织事务）</t>
  </si>
  <si>
    <t>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</si>
  <si>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</si>
  <si>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</si>
  <si>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</si>
  <si>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>事业运行（宣传事务）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</si>
  <si>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</si>
  <si>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</si>
  <si>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</si>
  <si>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>事业运行（统战事务）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</si>
  <si>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</si>
  <si>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</si>
  <si>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</si>
  <si>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</si>
  <si>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</si>
  <si>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</si>
  <si>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</si>
  <si>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</si>
  <si>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</si>
  <si>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</si>
  <si>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</si>
  <si>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</si>
  <si>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</si>
  <si>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</si>
  <si>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武装警察</t>
  </si>
  <si>
    <t xml:space="preserve">    内卫</t>
  </si>
  <si>
    <t xml:space="preserve">    消防</t>
  </si>
  <si>
    <t xml:space="preserve">    警卫</t>
  </si>
  <si>
    <t xml:space="preserve">  公安</t>
  </si>
  <si>
    <t xml:space="preserve">    行政运行（公安）</t>
  </si>
  <si>
    <t xml:space="preserve">    一般行政管理事务（公安）</t>
  </si>
  <si>
    <t>事业运行（公安）</t>
  </si>
  <si>
    <t xml:space="preserve">    禁毒管理</t>
  </si>
  <si>
    <t xml:space="preserve">    拘押收教场所管理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</si>
  <si>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</si>
  <si>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</si>
  <si>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</si>
  <si>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</si>
  <si>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</si>
  <si>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</si>
  <si>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</si>
  <si>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</si>
  <si>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</si>
  <si>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</si>
  <si>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</si>
  <si>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>其他司法支出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</si>
  <si>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</si>
  <si>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</si>
  <si>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</si>
  <si>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</si>
  <si>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</si>
  <si>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</si>
  <si>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</si>
  <si>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</si>
  <si>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</si>
  <si>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</si>
  <si>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</si>
  <si>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</si>
  <si>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</si>
  <si>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</si>
  <si>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</si>
  <si>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</si>
  <si>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</si>
  <si>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</si>
  <si>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</si>
  <si>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农村中小学校舍建设（教育费附加安排的支出）</t>
  </si>
  <si>
    <t xml:space="preserve">    其他教育费附加安排的支出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</si>
  <si>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</si>
  <si>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</si>
  <si>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</si>
  <si>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</si>
  <si>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>文化体育与传媒支出</t>
  </si>
  <si>
    <t xml:space="preserve">  文化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</si>
  <si>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</si>
  <si>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</si>
  <si>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</si>
  <si>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</si>
  <si>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</si>
  <si>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</si>
  <si>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</si>
  <si>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</si>
  <si>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</si>
  <si>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  行政运行（体育）</t>
  </si>
  <si>
    <t xml:space="preserve">    其他体育支出</t>
  </si>
  <si>
    <t xml:space="preserve">  新闻出版广播影视</t>
  </si>
  <si>
    <t xml:space="preserve">    行政运行（广播影视）</t>
  </si>
  <si>
    <t>机关服务（广播影视）</t>
  </si>
  <si>
    <t xml:space="preserve">    广播</t>
  </si>
  <si>
    <t xml:space="preserve">    电视</t>
  </si>
  <si>
    <t xml:space="preserve">    其他新闻出版广播影视支出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</si>
  <si>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</si>
  <si>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</si>
  <si>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</si>
  <si>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</si>
  <si>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</si>
  <si>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</si>
  <si>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</si>
  <si>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</si>
  <si>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</si>
  <si>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</si>
  <si>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</si>
  <si>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</si>
  <si>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</si>
  <si>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基层政权和社区建设</t>
  </si>
  <si>
    <t xml:space="preserve">    其他民政管理事务支出</t>
  </si>
  <si>
    <t>行政事业单位离退休</t>
  </si>
  <si>
    <t>对机关事业单位基本养老保险基金的补助</t>
  </si>
  <si>
    <t xml:space="preserve">  抚恤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</si>
  <si>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</si>
  <si>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</si>
  <si>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</si>
  <si>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</si>
  <si>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</si>
  <si>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</si>
  <si>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</si>
  <si>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</si>
  <si>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</si>
  <si>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</si>
  <si>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</si>
  <si>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一般行政管理事务（残疾人事业）</t>
  </si>
  <si>
    <t>机关服务（残疾人事业）</t>
  </si>
  <si>
    <t>残疾人康复</t>
  </si>
  <si>
    <t xml:space="preserve">    其他残疾人事业支出</t>
  </si>
  <si>
    <t xml:space="preserve">  最低生活保障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</si>
  <si>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</si>
  <si>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</si>
  <si>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</si>
  <si>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</si>
  <si>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</si>
  <si>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</si>
  <si>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</si>
  <si>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</si>
  <si>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</si>
  <si>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</si>
  <si>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</si>
  <si>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</si>
  <si>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</si>
  <si>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</si>
  <si>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</si>
  <si>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</si>
  <si>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</si>
  <si>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</si>
  <si>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</si>
  <si>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  妇产医院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</si>
  <si>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</si>
  <si>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</si>
  <si>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</si>
  <si>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</si>
  <si>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</si>
  <si>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</si>
  <si>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</si>
  <si>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</si>
  <si>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</si>
  <si>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</si>
  <si>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</si>
  <si>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</si>
  <si>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</si>
  <si>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</si>
  <si>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</si>
  <si>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医疗器械事务</t>
  </si>
  <si>
    <t xml:space="preserve">  行政事业单位医疗</t>
  </si>
  <si>
    <t xml:space="preserve">    其他行政事业单位医疗支出</t>
  </si>
  <si>
    <t xml:space="preserve">  医疗保障</t>
  </si>
  <si>
    <t xml:space="preserve">    优抚对象医疗补助</t>
  </si>
  <si>
    <t xml:space="preserve">  财政对基本医疗保险基金的补助</t>
  </si>
  <si>
    <t xml:space="preserve">    财政对城镇职工基本医疗保险基金的补助</t>
  </si>
  <si>
    <t xml:space="preserve">    财政对新型农村合作医疗基金的补助</t>
  </si>
  <si>
    <t xml:space="preserve">    财政对城镇居民基本医疗保险基金的补助</t>
  </si>
  <si>
    <t>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</si>
  <si>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</si>
  <si>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</si>
  <si>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</si>
  <si>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</si>
  <si>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</si>
  <si>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</si>
  <si>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</si>
  <si>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</si>
  <si>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</si>
  <si>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</si>
  <si>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退耕还林</t>
  </si>
  <si>
    <t xml:space="preserve">    退耕现金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</si>
  <si>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</si>
  <si>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</si>
  <si>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</si>
  <si>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</si>
  <si>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</si>
  <si>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</si>
  <si>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</si>
  <si>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</si>
  <si>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</si>
  <si>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</si>
  <si>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</si>
  <si>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</si>
  <si>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</si>
  <si>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</si>
  <si>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</si>
  <si>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</si>
  <si>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</si>
  <si>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</si>
  <si>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</si>
  <si>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</si>
  <si>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农业生产支持补贴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</si>
  <si>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</si>
  <si>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</si>
  <si>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</si>
  <si>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</si>
  <si>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森林培育（林业）</t>
  </si>
  <si>
    <t xml:space="preserve">    森林生态效益补偿</t>
  </si>
  <si>
    <t xml:space="preserve">    林业执法与监督</t>
  </si>
  <si>
    <t xml:space="preserve">    林业检疫检测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</si>
  <si>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</si>
  <si>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</si>
  <si>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</si>
  <si>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</si>
  <si>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</si>
  <si>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水利行业业务管理</t>
  </si>
  <si>
    <t xml:space="preserve">    水利工程运行与维护</t>
  </si>
  <si>
    <t xml:space="preserve">    防汛</t>
  </si>
  <si>
    <t xml:space="preserve">    其他水利支出</t>
  </si>
  <si>
    <t xml:space="preserve">  扶贫</t>
  </si>
  <si>
    <t xml:space="preserve">    行政运行（扶贫）</t>
  </si>
  <si>
    <t>一般行政管理事务（扶贫）</t>
  </si>
  <si>
    <t xml:space="preserve">    生产发展</t>
  </si>
  <si>
    <t xml:space="preserve">    其他扶贫支出</t>
  </si>
  <si>
    <t xml:space="preserve">  农业综合开发</t>
  </si>
  <si>
    <t xml:space="preserve">    机构运行（农业综合开发）</t>
  </si>
  <si>
    <t xml:space="preserve">    土地治理</t>
  </si>
  <si>
    <t xml:space="preserve">  农村综合改革</t>
  </si>
  <si>
    <t xml:space="preserve">    对村级一事一议的补助</t>
  </si>
  <si>
    <t xml:space="preserve">  普惠金融发展支出</t>
  </si>
  <si>
    <t xml:space="preserve">    农业保险保费补贴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</si>
  <si>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</si>
  <si>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</si>
  <si>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</si>
  <si>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</si>
  <si>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公路运输管理</t>
  </si>
  <si>
    <t>资源勘探信息等支出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</si>
  <si>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</si>
  <si>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</si>
  <si>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</si>
  <si>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>其他安全生产监管支出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</si>
  <si>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</si>
  <si>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</si>
  <si>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</si>
  <si>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</si>
  <si>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</si>
  <si>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</si>
  <si>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</si>
  <si>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>其他商业流通事务</t>
  </si>
  <si>
    <t xml:space="preserve">  旅游业管理与服务支出</t>
  </si>
  <si>
    <t xml:space="preserve">    行政运行（旅游业管理与服务支出）</t>
  </si>
  <si>
    <t>国土海洋气象等支出</t>
  </si>
  <si>
    <t xml:space="preserve">  国土资源事务</t>
  </si>
  <si>
    <t xml:space="preserve">    行政运行（国土资源事务）</t>
  </si>
  <si>
    <t xml:space="preserve">    一般行政管理事务（国土资源事务）</t>
  </si>
  <si>
    <t xml:space="preserve">  气象事务</t>
  </si>
  <si>
    <t xml:space="preserve">    气象事业机构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</si>
  <si>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</si>
  <si>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</si>
  <si>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</si>
  <si>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</si>
  <si>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</si>
  <si>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>粮油物资储备支出</t>
  </si>
  <si>
    <t xml:space="preserve">  粮油事务</t>
  </si>
  <si>
    <t xml:space="preserve">    行政运行（粮油事务）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</si>
  <si>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</si>
  <si>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</si>
  <si>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</si>
  <si>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</si>
  <si>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</si>
  <si>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</si>
  <si>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>债务还本支出</t>
  </si>
  <si>
    <t xml:space="preserve">  地方政府一般债务还本支出</t>
  </si>
  <si>
    <t xml:space="preserve">    地方政府一般债券还本支出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</si>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</sst>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_ "/>
  </numFmts>
  <fonts count="2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5" borderId="0" applyNumberFormat="0" applyBorder="0" applyAlignment="0" applyProtection="0"/>
    <xf numFmtId="179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10" fillId="2" borderId="1" applyNumberFormat="0" applyAlignment="0" applyProtection="0"/>
    <xf numFmtId="0" fontId="20" fillId="8" borderId="6" applyNumberFormat="0" applyAlignment="0" applyProtection="0"/>
    <xf numFmtId="0" fontId="12" fillId="9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5" fillId="16" borderId="0" applyNumberFormat="0" applyBorder="0" applyAlignment="0" applyProtection="0"/>
    <xf numFmtId="0" fontId="12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2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righ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6"/>
  <sheetViews>
    <sheetView showGridLines="0" showZeros="0" tabSelected="1" workbookViewId="0" topLeftCell="A263">
      <selection activeCell="A340" sqref="A340"/>
    </sheetView>
  </sheetViews>
  <sheetFormatPr defaultColWidth="9.16015625" defaultRowHeight="12.75" customHeight="1"/>
  <cols>
    <col min="1" max="1" width="73.66015625" style="1" customWidth="1"/>
    <col min="2" max="5" width="23.332031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6.25" customHeight="1">
      <c r="A1" s="3" t="s">
        <v>0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6.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8.75" customHeight="1">
      <c r="A3" s="6" t="s">
        <v>2</v>
      </c>
      <c r="B3" s="7" t="s">
        <v>3</v>
      </c>
      <c r="C3" s="7" t="s">
        <v>4</v>
      </c>
      <c r="D3" s="6" t="s">
        <v>5</v>
      </c>
      <c r="E3" s="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1" customHeight="1">
      <c r="A4" s="6"/>
      <c r="B4" s="7"/>
      <c r="C4" s="7"/>
      <c r="D4" s="6" t="s">
        <v>6</v>
      </c>
      <c r="E4" s="6" t="s">
        <v>7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0.25" customHeight="1">
      <c r="A5" s="8" t="s">
        <v>8</v>
      </c>
      <c r="B5" s="9">
        <f>SUM(B6,B95,B103,B126,B147,B151,B170,B216,B250,B262,B276,B313,B318,B325,B333,B340,B344,B347,B350,B353,B356)</f>
        <v>74648.52999999998</v>
      </c>
      <c r="C5" s="9">
        <f>SUM(C6,C95,C103,C126,C147,C151,C170,C216,C250,C262,C276,C313,C318,C325,C333,C340,C344,C347,C350,C353,C356)</f>
        <v>76648.52</v>
      </c>
      <c r="D5" s="10">
        <f aca="true" t="shared" si="0" ref="D5:D68">SUM(C5-B5)</f>
        <v>1999.9900000000198</v>
      </c>
      <c r="E5" s="11">
        <f aca="true" t="shared" si="1" ref="E5:E19">SUM(D5/B5*100)</f>
        <v>2.67920882032107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0.25" customHeight="1">
      <c r="A6" s="8" t="s">
        <v>9</v>
      </c>
      <c r="B6" s="9">
        <f>SUM(B7,B12,B17,B24,B28,B31,B37,B39,,B43,B47,B53,B57,B61,B65,B69,B74,B78,B82,B86,B90,B93)</f>
        <v>9546.009999999998</v>
      </c>
      <c r="C6" s="9">
        <f>SUM(C7,C12,C17,C24,C28,C31,C37,C39,,C43,C47,C53,C57,C61,C65,C69,C74,C78,C82,C86,C90,C93)</f>
        <v>9797.1</v>
      </c>
      <c r="D6" s="10">
        <f t="shared" si="0"/>
        <v>251.09000000000196</v>
      </c>
      <c r="E6" s="11">
        <f t="shared" si="1"/>
        <v>2.630313607465339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0.25" customHeight="1">
      <c r="A7" s="8" t="s">
        <v>10</v>
      </c>
      <c r="B7" s="9">
        <f>SUM(B8:B11)</f>
        <v>369.12</v>
      </c>
      <c r="C7" s="9">
        <f>SUM(C8:C11)</f>
        <v>392</v>
      </c>
      <c r="D7" s="10">
        <f t="shared" si="0"/>
        <v>22.879999999999995</v>
      </c>
      <c r="E7" s="11">
        <f t="shared" si="1"/>
        <v>6.198526224534025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0.25" customHeight="1">
      <c r="A8" s="8" t="s">
        <v>11</v>
      </c>
      <c r="B8" s="9">
        <v>289.12</v>
      </c>
      <c r="C8" s="9">
        <v>312</v>
      </c>
      <c r="D8" s="10">
        <f t="shared" si="0"/>
        <v>22.879999999999995</v>
      </c>
      <c r="E8" s="11">
        <f t="shared" si="1"/>
        <v>7.913669064748199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0.25" customHeight="1">
      <c r="A9" s="8" t="s">
        <v>12</v>
      </c>
      <c r="B9" s="9">
        <v>18</v>
      </c>
      <c r="C9" s="9">
        <v>18</v>
      </c>
      <c r="D9" s="10">
        <f t="shared" si="0"/>
        <v>0</v>
      </c>
      <c r="E9" s="11">
        <f t="shared" si="1"/>
        <v>0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0.25" customHeight="1">
      <c r="A10" s="8" t="s">
        <v>13</v>
      </c>
      <c r="B10" s="9">
        <v>40</v>
      </c>
      <c r="C10" s="9">
        <v>40</v>
      </c>
      <c r="D10" s="10">
        <f t="shared" si="0"/>
        <v>0</v>
      </c>
      <c r="E10" s="11">
        <f t="shared" si="1"/>
        <v>0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0.25" customHeight="1">
      <c r="A11" s="8" t="s">
        <v>14</v>
      </c>
      <c r="B11" s="9">
        <v>22</v>
      </c>
      <c r="C11" s="9">
        <v>22</v>
      </c>
      <c r="D11" s="10">
        <f t="shared" si="0"/>
        <v>0</v>
      </c>
      <c r="E11" s="11">
        <f t="shared" si="1"/>
        <v>0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20.25" customHeight="1">
      <c r="A12" s="8" t="s">
        <v>15</v>
      </c>
      <c r="B12" s="9">
        <f>SUM(B13:B16)</f>
        <v>310.53</v>
      </c>
      <c r="C12" s="9">
        <f>SUM(C13:C16)</f>
        <v>334</v>
      </c>
      <c r="D12" s="10">
        <f t="shared" si="0"/>
        <v>23.470000000000027</v>
      </c>
      <c r="E12" s="11">
        <f t="shared" si="1"/>
        <v>7.558045921489076</v>
      </c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0.25" customHeight="1">
      <c r="A13" s="8" t="s">
        <v>16</v>
      </c>
      <c r="B13" s="9">
        <v>245.19</v>
      </c>
      <c r="C13" s="9">
        <v>269</v>
      </c>
      <c r="D13" s="10">
        <f t="shared" si="0"/>
        <v>23.810000000000002</v>
      </c>
      <c r="E13" s="11">
        <f t="shared" si="1"/>
        <v>9.710836494147397</v>
      </c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20.25" customHeight="1">
      <c r="A14" s="8" t="s">
        <v>17</v>
      </c>
      <c r="B14" s="9">
        <v>5.82</v>
      </c>
      <c r="C14" s="9">
        <v>9</v>
      </c>
      <c r="D14" s="10">
        <f t="shared" si="0"/>
        <v>3.1799999999999997</v>
      </c>
      <c r="E14" s="11">
        <f t="shared" si="1"/>
        <v>54.63917525773196</v>
      </c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0.25" customHeight="1">
      <c r="A15" s="8" t="s">
        <v>18</v>
      </c>
      <c r="B15" s="9">
        <v>40</v>
      </c>
      <c r="C15" s="9">
        <v>40</v>
      </c>
      <c r="D15" s="10">
        <f t="shared" si="0"/>
        <v>0</v>
      </c>
      <c r="E15" s="11">
        <f t="shared" si="1"/>
        <v>0</v>
      </c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0.25" customHeight="1">
      <c r="A16" s="8" t="s">
        <v>19</v>
      </c>
      <c r="B16" s="9">
        <v>19.52</v>
      </c>
      <c r="C16" s="9">
        <v>16</v>
      </c>
      <c r="D16" s="10">
        <f t="shared" si="0"/>
        <v>-3.5199999999999996</v>
      </c>
      <c r="E16" s="11">
        <f t="shared" si="1"/>
        <v>-18.032786885245898</v>
      </c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0.25" customHeight="1">
      <c r="A17" s="8" t="s">
        <v>20</v>
      </c>
      <c r="B17" s="9">
        <f>SUM(B18:B23)</f>
        <v>1702.07</v>
      </c>
      <c r="C17" s="9">
        <f>SUM(C18:C23)</f>
        <v>1703</v>
      </c>
      <c r="D17" s="10">
        <f t="shared" si="0"/>
        <v>0.9300000000000637</v>
      </c>
      <c r="E17" s="11">
        <f t="shared" si="1"/>
        <v>0.054639350908015756</v>
      </c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0.25" customHeight="1">
      <c r="A18" s="8" t="s">
        <v>21</v>
      </c>
      <c r="B18" s="9">
        <v>982.86</v>
      </c>
      <c r="C18" s="9">
        <v>620</v>
      </c>
      <c r="D18" s="10">
        <f t="shared" si="0"/>
        <v>-362.86</v>
      </c>
      <c r="E18" s="11">
        <f t="shared" si="1"/>
        <v>-36.91878802677899</v>
      </c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0.25" customHeight="1">
      <c r="A19" s="8" t="s">
        <v>22</v>
      </c>
      <c r="B19" s="9">
        <f>496.61+100</f>
        <v>596.61</v>
      </c>
      <c r="C19" s="9">
        <v>618</v>
      </c>
      <c r="D19" s="10">
        <f t="shared" si="0"/>
        <v>21.389999999999986</v>
      </c>
      <c r="E19" s="11">
        <f t="shared" si="1"/>
        <v>3.5852567003570144</v>
      </c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20.25" customHeight="1">
      <c r="A20" s="8" t="s">
        <v>23</v>
      </c>
      <c r="B20" s="9">
        <v>1</v>
      </c>
      <c r="C20" s="9">
        <v>1</v>
      </c>
      <c r="D20" s="10">
        <f t="shared" si="0"/>
        <v>0</v>
      </c>
      <c r="E20" s="11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20.25" customHeight="1">
      <c r="A21" s="8" t="s">
        <v>24</v>
      </c>
      <c r="B21" s="9">
        <v>121.6</v>
      </c>
      <c r="C21" s="9">
        <v>100</v>
      </c>
      <c r="D21" s="10">
        <f t="shared" si="0"/>
        <v>-21.599999999999994</v>
      </c>
      <c r="E21" s="11">
        <f aca="true" t="shared" si="2" ref="E21:E33">SUM(D21/B21*100)</f>
        <v>-17.76315789473684</v>
      </c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20.25" customHeight="1">
      <c r="A22" s="12" t="s">
        <v>25</v>
      </c>
      <c r="B22" s="9"/>
      <c r="C22" s="9">
        <v>354</v>
      </c>
      <c r="D22" s="10">
        <f t="shared" si="0"/>
        <v>354</v>
      </c>
      <c r="E22" s="11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20.25" customHeight="1">
      <c r="A23" s="13" t="s">
        <v>26</v>
      </c>
      <c r="B23" s="9"/>
      <c r="C23" s="9">
        <v>10</v>
      </c>
      <c r="D23" s="10">
        <f t="shared" si="0"/>
        <v>10</v>
      </c>
      <c r="E23" s="11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20.25" customHeight="1">
      <c r="A24" s="8" t="s">
        <v>27</v>
      </c>
      <c r="B24" s="9">
        <f>SUM(B25:B27)</f>
        <v>348.9</v>
      </c>
      <c r="C24" s="9">
        <f>SUM(C25:C27)</f>
        <v>450</v>
      </c>
      <c r="D24" s="10">
        <f t="shared" si="0"/>
        <v>101.10000000000002</v>
      </c>
      <c r="E24" s="11">
        <f t="shared" si="2"/>
        <v>28.976784178847815</v>
      </c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20.25" customHeight="1">
      <c r="A25" s="8" t="s">
        <v>28</v>
      </c>
      <c r="B25" s="9">
        <v>230.56</v>
      </c>
      <c r="C25" s="9">
        <v>247</v>
      </c>
      <c r="D25" s="10">
        <f t="shared" si="0"/>
        <v>16.439999999999998</v>
      </c>
      <c r="E25" s="11">
        <f t="shared" si="2"/>
        <v>7.130464954892435</v>
      </c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0.25" customHeight="1">
      <c r="A26" s="8" t="s">
        <v>29</v>
      </c>
      <c r="B26" s="9">
        <v>74.2</v>
      </c>
      <c r="C26" s="9">
        <v>168</v>
      </c>
      <c r="D26" s="10">
        <f t="shared" si="0"/>
        <v>93.8</v>
      </c>
      <c r="E26" s="11">
        <f t="shared" si="2"/>
        <v>126.41509433962264</v>
      </c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20.25" customHeight="1">
      <c r="A27" s="8" t="s">
        <v>30</v>
      </c>
      <c r="B27" s="9">
        <v>44.14</v>
      </c>
      <c r="C27" s="9">
        <v>35</v>
      </c>
      <c r="D27" s="10">
        <f t="shared" si="0"/>
        <v>-9.14</v>
      </c>
      <c r="E27" s="11">
        <f t="shared" si="2"/>
        <v>-20.706841866787496</v>
      </c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0.25" customHeight="1">
      <c r="A28" s="8" t="s">
        <v>31</v>
      </c>
      <c r="B28" s="9">
        <f>SUM(B29:B30)</f>
        <v>122.86</v>
      </c>
      <c r="C28" s="9">
        <f>SUM(C29:C30)</f>
        <v>135</v>
      </c>
      <c r="D28" s="10">
        <f t="shared" si="0"/>
        <v>12.14</v>
      </c>
      <c r="E28" s="11">
        <f t="shared" si="2"/>
        <v>9.881165554289435</v>
      </c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20.25" customHeight="1">
      <c r="A29" s="8" t="s">
        <v>32</v>
      </c>
      <c r="B29" s="9">
        <v>107.84</v>
      </c>
      <c r="C29" s="9">
        <v>85</v>
      </c>
      <c r="D29" s="10">
        <f t="shared" si="0"/>
        <v>-22.840000000000003</v>
      </c>
      <c r="E29" s="11">
        <f t="shared" si="2"/>
        <v>-21.17952522255193</v>
      </c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20.25" customHeight="1">
      <c r="A30" s="8" t="s">
        <v>33</v>
      </c>
      <c r="B30" s="9">
        <v>15.02</v>
      </c>
      <c r="C30" s="9">
        <v>50</v>
      </c>
      <c r="D30" s="10">
        <f t="shared" si="0"/>
        <v>34.980000000000004</v>
      </c>
      <c r="E30" s="11">
        <f t="shared" si="2"/>
        <v>232.88948069241013</v>
      </c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0.25" customHeight="1">
      <c r="A31" s="8" t="s">
        <v>34</v>
      </c>
      <c r="B31" s="9">
        <f>SUM(B32:B36)</f>
        <v>998.8</v>
      </c>
      <c r="C31" s="9">
        <f>SUM(C32:C36)</f>
        <v>1030</v>
      </c>
      <c r="D31" s="10">
        <f t="shared" si="0"/>
        <v>31.200000000000045</v>
      </c>
      <c r="E31" s="11">
        <f t="shared" si="2"/>
        <v>3.123748498197842</v>
      </c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20.25" customHeight="1">
      <c r="A32" s="8" t="s">
        <v>35</v>
      </c>
      <c r="B32" s="9">
        <f>506.65+200</f>
        <v>706.65</v>
      </c>
      <c r="C32" s="9">
        <v>312</v>
      </c>
      <c r="D32" s="10">
        <f t="shared" si="0"/>
        <v>-394.65</v>
      </c>
      <c r="E32" s="11">
        <f t="shared" si="2"/>
        <v>-55.848015283379326</v>
      </c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20.25" customHeight="1">
      <c r="A33" s="8" t="s">
        <v>36</v>
      </c>
      <c r="B33" s="9">
        <f>111+30+20+32+20+20</f>
        <v>233</v>
      </c>
      <c r="C33" s="9">
        <v>232</v>
      </c>
      <c r="D33" s="10">
        <f t="shared" si="0"/>
        <v>-1</v>
      </c>
      <c r="E33" s="11">
        <f t="shared" si="2"/>
        <v>-0.4291845493562232</v>
      </c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20.25" customHeight="1">
      <c r="A34" s="12" t="s">
        <v>37</v>
      </c>
      <c r="B34" s="9"/>
      <c r="C34" s="9">
        <v>486</v>
      </c>
      <c r="D34" s="10">
        <f t="shared" si="0"/>
        <v>486</v>
      </c>
      <c r="E34" s="11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20.25" customHeight="1">
      <c r="A35" s="8" t="s">
        <v>38</v>
      </c>
      <c r="B35" s="9">
        <v>20</v>
      </c>
      <c r="C35" s="9"/>
      <c r="D35" s="10">
        <f t="shared" si="0"/>
        <v>-20</v>
      </c>
      <c r="E35" s="11">
        <f aca="true" t="shared" si="3" ref="E35:E50">SUM(D35/B35*100)</f>
        <v>-100</v>
      </c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20.25" customHeight="1">
      <c r="A36" s="8" t="s">
        <v>39</v>
      </c>
      <c r="B36" s="9">
        <f>161.15-30-20-32-20-20</f>
        <v>39.150000000000006</v>
      </c>
      <c r="C36" s="9"/>
      <c r="D36" s="10">
        <f t="shared" si="0"/>
        <v>-39.150000000000006</v>
      </c>
      <c r="E36" s="11">
        <f t="shared" si="3"/>
        <v>-100</v>
      </c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20.25" customHeight="1">
      <c r="A37" s="8" t="s">
        <v>40</v>
      </c>
      <c r="B37" s="9">
        <f>SUM(B38:B38)</f>
        <v>780</v>
      </c>
      <c r="C37" s="9">
        <f>SUM(C38:C38)</f>
        <v>780</v>
      </c>
      <c r="D37" s="10">
        <f t="shared" si="0"/>
        <v>0</v>
      </c>
      <c r="E37" s="11">
        <f t="shared" si="3"/>
        <v>0</v>
      </c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20.25" customHeight="1">
      <c r="A38" s="8" t="s">
        <v>41</v>
      </c>
      <c r="B38" s="9">
        <v>780</v>
      </c>
      <c r="C38" s="9">
        <v>780</v>
      </c>
      <c r="D38" s="10">
        <f t="shared" si="0"/>
        <v>0</v>
      </c>
      <c r="E38" s="11">
        <f t="shared" si="3"/>
        <v>0</v>
      </c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20.25" customHeight="1">
      <c r="A39" s="8" t="s">
        <v>42</v>
      </c>
      <c r="B39" s="9">
        <f>SUM(B40:B42)</f>
        <v>286.5</v>
      </c>
      <c r="C39" s="9">
        <f>SUM(C40:C42)</f>
        <v>324</v>
      </c>
      <c r="D39" s="10">
        <f t="shared" si="0"/>
        <v>37.5</v>
      </c>
      <c r="E39" s="11">
        <f t="shared" si="3"/>
        <v>13.089005235602095</v>
      </c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20.25" customHeight="1">
      <c r="A40" s="8" t="s">
        <v>43</v>
      </c>
      <c r="B40" s="9">
        <v>241.62</v>
      </c>
      <c r="C40" s="9">
        <v>265</v>
      </c>
      <c r="D40" s="10">
        <f t="shared" si="0"/>
        <v>23.379999999999995</v>
      </c>
      <c r="E40" s="11">
        <f t="shared" si="3"/>
        <v>9.676351295422563</v>
      </c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20.25" customHeight="1">
      <c r="A41" s="8" t="s">
        <v>44</v>
      </c>
      <c r="B41" s="9">
        <v>44.88</v>
      </c>
      <c r="C41" s="9">
        <v>59</v>
      </c>
      <c r="D41" s="10">
        <f t="shared" si="0"/>
        <v>14.119999999999997</v>
      </c>
      <c r="E41" s="11">
        <f t="shared" si="3"/>
        <v>31.46167557932263</v>
      </c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20.25" customHeight="1">
      <c r="A42" s="8" t="s">
        <v>45</v>
      </c>
      <c r="B42" s="9"/>
      <c r="C42" s="9"/>
      <c r="D42" s="10">
        <f t="shared" si="0"/>
        <v>0</v>
      </c>
      <c r="E42" s="11" t="e">
        <f t="shared" si="3"/>
        <v>#DIV/0!</v>
      </c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20.25" customHeight="1">
      <c r="A43" s="8" t="s">
        <v>46</v>
      </c>
      <c r="B43" s="9">
        <f>SUM(B44:B46)</f>
        <v>303.78</v>
      </c>
      <c r="C43" s="9">
        <f>SUM(C44:C46)</f>
        <v>320</v>
      </c>
      <c r="D43" s="10">
        <f t="shared" si="0"/>
        <v>16.220000000000027</v>
      </c>
      <c r="E43" s="11">
        <f t="shared" si="3"/>
        <v>5.339390348278369</v>
      </c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20.25" customHeight="1">
      <c r="A44" s="8" t="s">
        <v>47</v>
      </c>
      <c r="B44" s="9">
        <v>269.62</v>
      </c>
      <c r="C44" s="9">
        <v>272</v>
      </c>
      <c r="D44" s="10">
        <f t="shared" si="0"/>
        <v>2.3799999999999955</v>
      </c>
      <c r="E44" s="11">
        <f t="shared" si="3"/>
        <v>0.882723833543504</v>
      </c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20.25" customHeight="1">
      <c r="A45" s="8" t="s">
        <v>48</v>
      </c>
      <c r="B45" s="9">
        <f>32.16+2</f>
        <v>34.16</v>
      </c>
      <c r="C45" s="9">
        <v>48</v>
      </c>
      <c r="D45" s="10">
        <f t="shared" si="0"/>
        <v>13.840000000000003</v>
      </c>
      <c r="E45" s="11">
        <f t="shared" si="3"/>
        <v>40.51522248243561</v>
      </c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20.25" customHeight="1">
      <c r="A46" s="8" t="s">
        <v>49</v>
      </c>
      <c r="B46" s="9"/>
      <c r="C46" s="9"/>
      <c r="D46" s="10">
        <f t="shared" si="0"/>
        <v>0</v>
      </c>
      <c r="E46" s="11" t="e">
        <f t="shared" si="3"/>
        <v>#DIV/0!</v>
      </c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20.25" customHeight="1">
      <c r="A47" s="8" t="s">
        <v>50</v>
      </c>
      <c r="B47" s="9">
        <f>SUM(B48:B52)</f>
        <v>718</v>
      </c>
      <c r="C47" s="9">
        <f>SUM(C48:C52)</f>
        <v>746</v>
      </c>
      <c r="D47" s="10">
        <f t="shared" si="0"/>
        <v>28</v>
      </c>
      <c r="E47" s="11">
        <f t="shared" si="3"/>
        <v>3.8997214484679668</v>
      </c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20.25" customHeight="1">
      <c r="A48" s="8" t="s">
        <v>51</v>
      </c>
      <c r="B48" s="9">
        <v>564</v>
      </c>
      <c r="C48" s="9">
        <v>402</v>
      </c>
      <c r="D48" s="10">
        <f t="shared" si="0"/>
        <v>-162</v>
      </c>
      <c r="E48" s="11">
        <f t="shared" si="3"/>
        <v>-28.723404255319153</v>
      </c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20.25" customHeight="1">
      <c r="A49" s="8" t="s">
        <v>52</v>
      </c>
      <c r="B49" s="9">
        <v>54</v>
      </c>
      <c r="C49" s="9">
        <v>60</v>
      </c>
      <c r="D49" s="10">
        <f t="shared" si="0"/>
        <v>6</v>
      </c>
      <c r="E49" s="11">
        <f t="shared" si="3"/>
        <v>11.11111111111111</v>
      </c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20.25" customHeight="1">
      <c r="A50" s="8" t="s">
        <v>53</v>
      </c>
      <c r="B50" s="9">
        <v>100</v>
      </c>
      <c r="C50" s="9">
        <v>100</v>
      </c>
      <c r="D50" s="10">
        <f t="shared" si="0"/>
        <v>0</v>
      </c>
      <c r="E50" s="11">
        <f t="shared" si="3"/>
        <v>0</v>
      </c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20.25" customHeight="1">
      <c r="A51" s="12" t="s">
        <v>54</v>
      </c>
      <c r="B51" s="9"/>
      <c r="C51" s="9">
        <v>131</v>
      </c>
      <c r="D51" s="10">
        <f t="shared" si="0"/>
        <v>131</v>
      </c>
      <c r="E51" s="11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20.25" customHeight="1">
      <c r="A52" s="12" t="s">
        <v>55</v>
      </c>
      <c r="B52" s="9"/>
      <c r="C52" s="9">
        <v>53</v>
      </c>
      <c r="D52" s="10">
        <f t="shared" si="0"/>
        <v>53</v>
      </c>
      <c r="E52" s="11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20.25" customHeight="1">
      <c r="A53" s="8" t="s">
        <v>56</v>
      </c>
      <c r="B53" s="9">
        <f>SUM(B54:B56)</f>
        <v>1838.98</v>
      </c>
      <c r="C53" s="9">
        <f>SUM(C54:C56)</f>
        <v>1716</v>
      </c>
      <c r="D53" s="10">
        <f t="shared" si="0"/>
        <v>-122.98000000000002</v>
      </c>
      <c r="E53" s="11">
        <f aca="true" t="shared" si="4" ref="E53:E55">SUM(D53/B53*100)</f>
        <v>-6.687402799377917</v>
      </c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20.25" customHeight="1">
      <c r="A54" s="8" t="s">
        <v>57</v>
      </c>
      <c r="B54" s="9">
        <v>1604.89</v>
      </c>
      <c r="C54" s="9">
        <v>1350</v>
      </c>
      <c r="D54" s="10">
        <f t="shared" si="0"/>
        <v>-254.8900000000001</v>
      </c>
      <c r="E54" s="11">
        <f t="shared" si="4"/>
        <v>-15.88208537656787</v>
      </c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20.25" customHeight="1">
      <c r="A55" s="8" t="s">
        <v>58</v>
      </c>
      <c r="B55" s="9">
        <v>234.09</v>
      </c>
      <c r="C55" s="9">
        <v>184</v>
      </c>
      <c r="D55" s="10">
        <f t="shared" si="0"/>
        <v>-50.09</v>
      </c>
      <c r="E55" s="11">
        <f t="shared" si="4"/>
        <v>-21.39775300098253</v>
      </c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20.25" customHeight="1">
      <c r="A56" s="12" t="s">
        <v>59</v>
      </c>
      <c r="B56" s="9"/>
      <c r="C56" s="9">
        <v>182</v>
      </c>
      <c r="D56" s="10">
        <f t="shared" si="0"/>
        <v>182</v>
      </c>
      <c r="E56" s="11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20.25" customHeight="1">
      <c r="A57" s="8" t="s">
        <v>60</v>
      </c>
      <c r="B57" s="9">
        <f>SUM(B58:B60)</f>
        <v>58.09</v>
      </c>
      <c r="C57" s="9">
        <f>SUM(C58:C60)</f>
        <v>51.1</v>
      </c>
      <c r="D57" s="10">
        <f t="shared" si="0"/>
        <v>-6.990000000000002</v>
      </c>
      <c r="E57" s="11">
        <f aca="true" t="shared" si="5" ref="E57:E67">SUM(D57/B57*100)</f>
        <v>-12.033052160440699</v>
      </c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20.25" customHeight="1">
      <c r="A58" s="8" t="s">
        <v>61</v>
      </c>
      <c r="B58" s="9">
        <v>56.99</v>
      </c>
      <c r="C58" s="9">
        <v>50</v>
      </c>
      <c r="D58" s="10">
        <f t="shared" si="0"/>
        <v>-6.990000000000002</v>
      </c>
      <c r="E58" s="11">
        <f t="shared" si="5"/>
        <v>-12.26530970345675</v>
      </c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20.25" customHeight="1">
      <c r="A59" s="8" t="s">
        <v>62</v>
      </c>
      <c r="B59" s="9">
        <v>1.1</v>
      </c>
      <c r="C59" s="9">
        <v>1.1</v>
      </c>
      <c r="D59" s="10">
        <f t="shared" si="0"/>
        <v>0</v>
      </c>
      <c r="E59" s="11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20.25" customHeight="1">
      <c r="A60" s="8" t="s">
        <v>63</v>
      </c>
      <c r="B60" s="9"/>
      <c r="C60" s="9"/>
      <c r="D60" s="10">
        <f t="shared" si="0"/>
        <v>0</v>
      </c>
      <c r="E60" s="11" t="e">
        <f t="shared" si="5"/>
        <v>#DIV/0!</v>
      </c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20.25" customHeight="1">
      <c r="A61" s="8" t="s">
        <v>64</v>
      </c>
      <c r="B61" s="9">
        <f>SUM(B62:B64)</f>
        <v>100</v>
      </c>
      <c r="C61" s="9">
        <f>SUM(C62:C64)</f>
        <v>108</v>
      </c>
      <c r="D61" s="10">
        <f t="shared" si="0"/>
        <v>8</v>
      </c>
      <c r="E61" s="11">
        <f t="shared" si="5"/>
        <v>8</v>
      </c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20.25" customHeight="1">
      <c r="A62" s="8" t="s">
        <v>65</v>
      </c>
      <c r="B62" s="9">
        <v>42.03</v>
      </c>
      <c r="C62" s="9">
        <v>42</v>
      </c>
      <c r="D62" s="10">
        <f t="shared" si="0"/>
        <v>-0.030000000000001137</v>
      </c>
      <c r="E62" s="11">
        <f t="shared" si="5"/>
        <v>-0.07137758743754731</v>
      </c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20.25" customHeight="1">
      <c r="A63" s="8" t="s">
        <v>66</v>
      </c>
      <c r="B63" s="9">
        <v>57.97</v>
      </c>
      <c r="C63" s="9">
        <v>66</v>
      </c>
      <c r="D63" s="10">
        <f t="shared" si="0"/>
        <v>8.030000000000001</v>
      </c>
      <c r="E63" s="11">
        <f t="shared" si="5"/>
        <v>13.851992409867176</v>
      </c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20.25" customHeight="1">
      <c r="A64" s="8" t="s">
        <v>67</v>
      </c>
      <c r="B64" s="9"/>
      <c r="C64" s="9"/>
      <c r="D64" s="10">
        <f t="shared" si="0"/>
        <v>0</v>
      </c>
      <c r="E64" s="11" t="e">
        <f t="shared" si="5"/>
        <v>#DIV/0!</v>
      </c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20.25" customHeight="1">
      <c r="A65" s="8" t="s">
        <v>68</v>
      </c>
      <c r="B65" s="9">
        <f>SUM(B66:B68)</f>
        <v>36.800000000000004</v>
      </c>
      <c r="C65" s="9">
        <f>SUM(C66:C68)</f>
        <v>38</v>
      </c>
      <c r="D65" s="10">
        <f t="shared" si="0"/>
        <v>1.1999999999999957</v>
      </c>
      <c r="E65" s="11">
        <f t="shared" si="5"/>
        <v>3.2608695652173796</v>
      </c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20.25" customHeight="1">
      <c r="A66" s="8" t="s">
        <v>69</v>
      </c>
      <c r="B66" s="9">
        <v>33.6</v>
      </c>
      <c r="C66" s="9">
        <v>20</v>
      </c>
      <c r="D66" s="10">
        <f t="shared" si="0"/>
        <v>-13.600000000000001</v>
      </c>
      <c r="E66" s="11">
        <f t="shared" si="5"/>
        <v>-40.476190476190474</v>
      </c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20.25" customHeight="1">
      <c r="A67" s="8" t="s">
        <v>70</v>
      </c>
      <c r="B67" s="9">
        <v>3.2</v>
      </c>
      <c r="C67" s="9">
        <v>2</v>
      </c>
      <c r="D67" s="10">
        <f t="shared" si="0"/>
        <v>-1.2000000000000002</v>
      </c>
      <c r="E67" s="11">
        <f t="shared" si="5"/>
        <v>-37.50000000000001</v>
      </c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20.25" customHeight="1">
      <c r="A68" s="12" t="s">
        <v>71</v>
      </c>
      <c r="B68" s="9"/>
      <c r="C68" s="9">
        <v>16</v>
      </c>
      <c r="D68" s="10">
        <f t="shared" si="0"/>
        <v>16</v>
      </c>
      <c r="E68" s="11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20.25" customHeight="1">
      <c r="A69" s="8" t="s">
        <v>72</v>
      </c>
      <c r="B69" s="9">
        <f>SUM(B70:B73)</f>
        <v>262.36</v>
      </c>
      <c r="C69" s="9">
        <f>SUM(C70:C73)</f>
        <v>301</v>
      </c>
      <c r="D69" s="10">
        <f aca="true" t="shared" si="6" ref="D69:D132">SUM(C69-B69)</f>
        <v>38.639999999999986</v>
      </c>
      <c r="E69" s="11">
        <f aca="true" t="shared" si="7" ref="E69:E71">SUM(D69/B69*100)</f>
        <v>14.727854855923153</v>
      </c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20.25" customHeight="1">
      <c r="A70" s="8" t="s">
        <v>73</v>
      </c>
      <c r="B70" s="9">
        <v>241.16</v>
      </c>
      <c r="C70" s="9">
        <v>265</v>
      </c>
      <c r="D70" s="10">
        <f t="shared" si="6"/>
        <v>23.840000000000003</v>
      </c>
      <c r="E70" s="11">
        <f t="shared" si="7"/>
        <v>9.885553159727984</v>
      </c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20.25" customHeight="1">
      <c r="A71" s="8" t="s">
        <v>74</v>
      </c>
      <c r="B71" s="9">
        <v>21.2</v>
      </c>
      <c r="C71" s="9">
        <v>9</v>
      </c>
      <c r="D71" s="10">
        <f t="shared" si="6"/>
        <v>-12.2</v>
      </c>
      <c r="E71" s="11">
        <f t="shared" si="7"/>
        <v>-57.54716981132076</v>
      </c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20.25" customHeight="1">
      <c r="A72" s="12" t="s">
        <v>75</v>
      </c>
      <c r="B72" s="9"/>
      <c r="C72" s="9">
        <v>27</v>
      </c>
      <c r="D72" s="10">
        <f t="shared" si="6"/>
        <v>27</v>
      </c>
      <c r="E72" s="11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20.25" customHeight="1">
      <c r="A73" s="8" t="s">
        <v>76</v>
      </c>
      <c r="B73" s="9"/>
      <c r="C73" s="9"/>
      <c r="D73" s="10">
        <f t="shared" si="6"/>
        <v>0</v>
      </c>
      <c r="E73" s="11" t="e">
        <f aca="true" t="shared" si="8" ref="E73:E76">SUM(D73/B73*100)</f>
        <v>#DIV/0!</v>
      </c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20.25" customHeight="1">
      <c r="A74" s="8" t="s">
        <v>77</v>
      </c>
      <c r="B74" s="9">
        <f>SUM(B75:B77)</f>
        <v>691.63</v>
      </c>
      <c r="C74" s="9">
        <f>SUM(C75:C77)</f>
        <v>724</v>
      </c>
      <c r="D74" s="10">
        <f t="shared" si="6"/>
        <v>32.370000000000005</v>
      </c>
      <c r="E74" s="11">
        <f t="shared" si="8"/>
        <v>4.680248109538337</v>
      </c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20.25" customHeight="1">
      <c r="A75" s="8" t="s">
        <v>78</v>
      </c>
      <c r="B75" s="9">
        <v>572.93</v>
      </c>
      <c r="C75" s="9">
        <v>489</v>
      </c>
      <c r="D75" s="10">
        <f t="shared" si="6"/>
        <v>-83.92999999999995</v>
      </c>
      <c r="E75" s="11">
        <f t="shared" si="8"/>
        <v>-14.649259071788867</v>
      </c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ht="20.25" customHeight="1">
      <c r="A76" s="8" t="s">
        <v>79</v>
      </c>
      <c r="B76" s="9">
        <f>112.7+4+2</f>
        <v>118.7</v>
      </c>
      <c r="C76" s="9">
        <v>116</v>
      </c>
      <c r="D76" s="10">
        <f t="shared" si="6"/>
        <v>-2.700000000000003</v>
      </c>
      <c r="E76" s="11">
        <f t="shared" si="8"/>
        <v>-2.2746419545071634</v>
      </c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ht="20.25" customHeight="1">
      <c r="A77" s="12" t="s">
        <v>80</v>
      </c>
      <c r="B77" s="9"/>
      <c r="C77" s="9">
        <v>119</v>
      </c>
      <c r="D77" s="10">
        <f t="shared" si="6"/>
        <v>119</v>
      </c>
      <c r="E77" s="11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ht="20.25" customHeight="1">
      <c r="A78" s="8" t="s">
        <v>81</v>
      </c>
      <c r="B78" s="9">
        <f>SUM(B79:B81)</f>
        <v>231.2</v>
      </c>
      <c r="C78" s="9">
        <f>SUM(C79:C81)</f>
        <v>253</v>
      </c>
      <c r="D78" s="10">
        <f t="shared" si="6"/>
        <v>21.80000000000001</v>
      </c>
      <c r="E78" s="11">
        <f aca="true" t="shared" si="9" ref="E78:E80">SUM(D78/B78*100)</f>
        <v>9.429065743944642</v>
      </c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ht="20.25" customHeight="1">
      <c r="A79" s="8" t="s">
        <v>82</v>
      </c>
      <c r="B79" s="9">
        <v>194.2</v>
      </c>
      <c r="C79" s="9">
        <v>110</v>
      </c>
      <c r="D79" s="10">
        <f t="shared" si="6"/>
        <v>-84.19999999999999</v>
      </c>
      <c r="E79" s="11">
        <f t="shared" si="9"/>
        <v>-43.35736354273944</v>
      </c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ht="20.25" customHeight="1">
      <c r="A80" s="8" t="s">
        <v>83</v>
      </c>
      <c r="B80" s="9">
        <f>35+2</f>
        <v>37</v>
      </c>
      <c r="C80" s="9">
        <v>37</v>
      </c>
      <c r="D80" s="10">
        <f t="shared" si="6"/>
        <v>0</v>
      </c>
      <c r="E80" s="11">
        <f t="shared" si="9"/>
        <v>0</v>
      </c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ht="20.25" customHeight="1">
      <c r="A81" s="12" t="s">
        <v>84</v>
      </c>
      <c r="B81" s="9"/>
      <c r="C81" s="9">
        <v>106</v>
      </c>
      <c r="D81" s="10">
        <f t="shared" si="6"/>
        <v>106</v>
      </c>
      <c r="E81" s="11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ht="20.25" customHeight="1">
      <c r="A82" s="8" t="s">
        <v>85</v>
      </c>
      <c r="B82" s="9">
        <f>SUM(B83:B85)</f>
        <v>220.84</v>
      </c>
      <c r="C82" s="9">
        <f>SUM(C83:C85)</f>
        <v>220</v>
      </c>
      <c r="D82" s="10">
        <f t="shared" si="6"/>
        <v>-0.8400000000000034</v>
      </c>
      <c r="E82" s="11">
        <f aca="true" t="shared" si="10" ref="E82:E84">SUM(D82/B82*100)</f>
        <v>-0.3803658757471488</v>
      </c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ht="20.25" customHeight="1">
      <c r="A83" s="8" t="s">
        <v>86</v>
      </c>
      <c r="B83" s="9">
        <v>171.84</v>
      </c>
      <c r="C83" s="9">
        <v>174</v>
      </c>
      <c r="D83" s="10">
        <f t="shared" si="6"/>
        <v>2.1599999999999966</v>
      </c>
      <c r="E83" s="11">
        <f t="shared" si="10"/>
        <v>1.2569832402234618</v>
      </c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" customFormat="1" ht="20.25" customHeight="1">
      <c r="A84" s="8" t="s">
        <v>87</v>
      </c>
      <c r="B84" s="9">
        <v>49</v>
      </c>
      <c r="C84" s="9">
        <v>3</v>
      </c>
      <c r="D84" s="10">
        <f t="shared" si="6"/>
        <v>-46</v>
      </c>
      <c r="E84" s="11">
        <f t="shared" si="10"/>
        <v>-93.87755102040816</v>
      </c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" customFormat="1" ht="20.25" customHeight="1">
      <c r="A85" s="12" t="s">
        <v>88</v>
      </c>
      <c r="B85" s="9"/>
      <c r="C85" s="9">
        <v>43</v>
      </c>
      <c r="D85" s="10">
        <f t="shared" si="6"/>
        <v>43</v>
      </c>
      <c r="E85" s="11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" customFormat="1" ht="20.25" customHeight="1">
      <c r="A86" s="8" t="s">
        <v>89</v>
      </c>
      <c r="B86" s="9">
        <f>SUM(B87:B89)</f>
        <v>94.49000000000001</v>
      </c>
      <c r="C86" s="9">
        <f>SUM(C87:C89)</f>
        <v>96</v>
      </c>
      <c r="D86" s="10">
        <f t="shared" si="6"/>
        <v>1.509999999999991</v>
      </c>
      <c r="E86" s="11">
        <f aca="true" t="shared" si="11" ref="E86:E88">SUM(D86/B86*100)</f>
        <v>1.5980527039898305</v>
      </c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" customFormat="1" ht="20.25" customHeight="1">
      <c r="A87" s="8" t="s">
        <v>90</v>
      </c>
      <c r="B87" s="9">
        <v>78.04</v>
      </c>
      <c r="C87" s="9">
        <v>60</v>
      </c>
      <c r="D87" s="10">
        <f t="shared" si="6"/>
        <v>-18.040000000000006</v>
      </c>
      <c r="E87" s="11">
        <f t="shared" si="11"/>
        <v>-23.116350589441318</v>
      </c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" customFormat="1" ht="20.25" customHeight="1">
      <c r="A88" s="8" t="s">
        <v>91</v>
      </c>
      <c r="B88" s="9">
        <v>16.45</v>
      </c>
      <c r="C88" s="9">
        <v>16</v>
      </c>
      <c r="D88" s="10">
        <f t="shared" si="6"/>
        <v>-0.4499999999999993</v>
      </c>
      <c r="E88" s="11">
        <f t="shared" si="11"/>
        <v>-2.735562310030391</v>
      </c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" customFormat="1" ht="20.25" customHeight="1">
      <c r="A89" s="12" t="s">
        <v>92</v>
      </c>
      <c r="B89" s="9"/>
      <c r="C89" s="9">
        <v>20</v>
      </c>
      <c r="D89" s="10">
        <f t="shared" si="6"/>
        <v>20</v>
      </c>
      <c r="E89" s="11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" customFormat="1" ht="20.25" customHeight="1">
      <c r="A90" s="8" t="s">
        <v>93</v>
      </c>
      <c r="B90" s="9">
        <f>SUM(B91:B92)</f>
        <v>26.46</v>
      </c>
      <c r="C90" s="9">
        <f>SUM(C91:C92)</f>
        <v>28</v>
      </c>
      <c r="D90" s="10">
        <f t="shared" si="6"/>
        <v>1.5399999999999991</v>
      </c>
      <c r="E90" s="11">
        <f aca="true" t="shared" si="12" ref="E90:E104">SUM(D90/B90*100)</f>
        <v>5.820105820105817</v>
      </c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" customFormat="1" ht="20.25" customHeight="1">
      <c r="A91" s="8" t="s">
        <v>94</v>
      </c>
      <c r="B91" s="9">
        <v>24.96</v>
      </c>
      <c r="C91" s="9">
        <v>26</v>
      </c>
      <c r="D91" s="10">
        <f t="shared" si="6"/>
        <v>1.0399999999999991</v>
      </c>
      <c r="E91" s="11">
        <f t="shared" si="12"/>
        <v>4.1666666666666625</v>
      </c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" customFormat="1" ht="20.25" customHeight="1">
      <c r="A92" s="8" t="s">
        <v>95</v>
      </c>
      <c r="B92" s="9">
        <v>1.5</v>
      </c>
      <c r="C92" s="9">
        <v>2</v>
      </c>
      <c r="D92" s="10">
        <f t="shared" si="6"/>
        <v>0.5</v>
      </c>
      <c r="E92" s="11">
        <f t="shared" si="12"/>
        <v>33.33333333333333</v>
      </c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" customFormat="1" ht="20.25" customHeight="1">
      <c r="A93" s="8" t="s">
        <v>96</v>
      </c>
      <c r="B93" s="9">
        <f>SUM(B94)</f>
        <v>44.6</v>
      </c>
      <c r="C93" s="9">
        <f>SUM(C94)</f>
        <v>48</v>
      </c>
      <c r="D93" s="10">
        <f t="shared" si="6"/>
        <v>3.3999999999999986</v>
      </c>
      <c r="E93" s="11">
        <f t="shared" si="12"/>
        <v>7.623318385650221</v>
      </c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" customFormat="1" ht="20.25" customHeight="1">
      <c r="A94" s="8" t="s">
        <v>97</v>
      </c>
      <c r="B94" s="9">
        <v>44.6</v>
      </c>
      <c r="C94" s="9">
        <v>48</v>
      </c>
      <c r="D94" s="10">
        <f t="shared" si="6"/>
        <v>3.3999999999999986</v>
      </c>
      <c r="E94" s="11">
        <f t="shared" si="12"/>
        <v>7.623318385650221</v>
      </c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" customFormat="1" ht="20.25" customHeight="1">
      <c r="A95" s="8" t="s">
        <v>98</v>
      </c>
      <c r="B95" s="9">
        <f>SUM(B96,B101)</f>
        <v>75</v>
      </c>
      <c r="C95" s="9">
        <f>SUM(C96,C101)</f>
        <v>75</v>
      </c>
      <c r="D95" s="10">
        <f t="shared" si="6"/>
        <v>0</v>
      </c>
      <c r="E95" s="11">
        <f t="shared" si="12"/>
        <v>0</v>
      </c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" customFormat="1" ht="20.25" customHeight="1">
      <c r="A96" s="8" t="s">
        <v>99</v>
      </c>
      <c r="B96" s="9">
        <f>SUM(B97:B100)</f>
        <v>25</v>
      </c>
      <c r="C96" s="9">
        <f>SUM(C97:C100)</f>
        <v>30</v>
      </c>
      <c r="D96" s="10">
        <f t="shared" si="6"/>
        <v>5</v>
      </c>
      <c r="E96" s="11">
        <f t="shared" si="12"/>
        <v>20</v>
      </c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" customFormat="1" ht="20.25" customHeight="1">
      <c r="A97" s="8" t="s">
        <v>100</v>
      </c>
      <c r="B97" s="9">
        <v>20</v>
      </c>
      <c r="C97" s="9">
        <v>20</v>
      </c>
      <c r="D97" s="10">
        <f t="shared" si="6"/>
        <v>0</v>
      </c>
      <c r="E97" s="11">
        <f t="shared" si="12"/>
        <v>0</v>
      </c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 ht="20.25" customHeight="1">
      <c r="A98" s="8" t="s">
        <v>101</v>
      </c>
      <c r="B98" s="9">
        <v>5</v>
      </c>
      <c r="C98" s="9">
        <v>10</v>
      </c>
      <c r="D98" s="10">
        <f t="shared" si="6"/>
        <v>5</v>
      </c>
      <c r="E98" s="11">
        <f t="shared" si="12"/>
        <v>100</v>
      </c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" customFormat="1" ht="20.25" customHeight="1">
      <c r="A99" s="8" t="s">
        <v>102</v>
      </c>
      <c r="B99" s="9"/>
      <c r="C99" s="9"/>
      <c r="D99" s="10">
        <f t="shared" si="6"/>
        <v>0</v>
      </c>
      <c r="E99" s="11" t="e">
        <f t="shared" si="12"/>
        <v>#DIV/0!</v>
      </c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" customFormat="1" ht="20.25" customHeight="1">
      <c r="A100" s="8" t="s">
        <v>103</v>
      </c>
      <c r="B100" s="9"/>
      <c r="C100" s="9"/>
      <c r="D100" s="10">
        <f t="shared" si="6"/>
        <v>0</v>
      </c>
      <c r="E100" s="11" t="e">
        <f t="shared" si="12"/>
        <v>#DIV/0!</v>
      </c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 ht="20.25" customHeight="1">
      <c r="A101" s="8" t="s">
        <v>104</v>
      </c>
      <c r="B101" s="9">
        <f>SUM(B102)</f>
        <v>50</v>
      </c>
      <c r="C101" s="9">
        <f>SUM(C102)</f>
        <v>45</v>
      </c>
      <c r="D101" s="10">
        <f t="shared" si="6"/>
        <v>-5</v>
      </c>
      <c r="E101" s="11">
        <f t="shared" si="12"/>
        <v>-10</v>
      </c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 ht="20.25" customHeight="1">
      <c r="A102" s="8" t="s">
        <v>105</v>
      </c>
      <c r="B102" s="9">
        <v>50</v>
      </c>
      <c r="C102" s="9">
        <v>45</v>
      </c>
      <c r="D102" s="10">
        <f t="shared" si="6"/>
        <v>-5</v>
      </c>
      <c r="E102" s="11">
        <f t="shared" si="12"/>
        <v>-10</v>
      </c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ht="20.25" customHeight="1">
      <c r="A103" s="8" t="s">
        <v>106</v>
      </c>
      <c r="B103" s="9">
        <f>SUM(B104,B108,B115,B118,B121)</f>
        <v>6738.150000000001</v>
      </c>
      <c r="C103" s="9">
        <f>SUM(C104,C108,C115,C118,C121)</f>
        <v>5312</v>
      </c>
      <c r="D103" s="10">
        <f t="shared" si="6"/>
        <v>-1426.1500000000005</v>
      </c>
      <c r="E103" s="11">
        <f t="shared" si="12"/>
        <v>-21.1653050169557</v>
      </c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ht="20.25" customHeight="1">
      <c r="A104" s="8" t="s">
        <v>107</v>
      </c>
      <c r="B104" s="9">
        <f>SUM(B105:B107)</f>
        <v>138.89</v>
      </c>
      <c r="C104" s="9">
        <f>SUM(C105:C107)</f>
        <v>139</v>
      </c>
      <c r="D104" s="10">
        <f t="shared" si="6"/>
        <v>0.11000000000001364</v>
      </c>
      <c r="E104" s="11">
        <f t="shared" si="12"/>
        <v>0.07919936640507859</v>
      </c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ht="20.25" customHeight="1">
      <c r="A105" s="8" t="s">
        <v>108</v>
      </c>
      <c r="B105" s="9">
        <v>6.5</v>
      </c>
      <c r="C105" s="9">
        <v>7</v>
      </c>
      <c r="D105" s="10">
        <f t="shared" si="6"/>
        <v>0.5</v>
      </c>
      <c r="E105" s="11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ht="20.25" customHeight="1">
      <c r="A106" s="8" t="s">
        <v>109</v>
      </c>
      <c r="B106" s="9">
        <v>132.39</v>
      </c>
      <c r="C106" s="9">
        <v>132</v>
      </c>
      <c r="D106" s="10">
        <f t="shared" si="6"/>
        <v>-0.38999999999998636</v>
      </c>
      <c r="E106" s="11">
        <f aca="true" t="shared" si="13" ref="E106:E110">SUM(D106/B106*100)</f>
        <v>-0.29458418309538964</v>
      </c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ht="20.25" customHeight="1">
      <c r="A107" s="8" t="s">
        <v>110</v>
      </c>
      <c r="B107" s="9"/>
      <c r="C107" s="9"/>
      <c r="D107" s="10">
        <f t="shared" si="6"/>
        <v>0</v>
      </c>
      <c r="E107" s="11" t="e">
        <f t="shared" si="13"/>
        <v>#DIV/0!</v>
      </c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ht="20.25" customHeight="1">
      <c r="A108" s="8" t="s">
        <v>111</v>
      </c>
      <c r="B108" s="9">
        <f>SUM(B109:B114)</f>
        <v>4687.16</v>
      </c>
      <c r="C108" s="9">
        <f>SUM(C109:C114)</f>
        <v>4843</v>
      </c>
      <c r="D108" s="10">
        <f t="shared" si="6"/>
        <v>155.84000000000015</v>
      </c>
      <c r="E108" s="11">
        <f t="shared" si="13"/>
        <v>3.3248278275117586</v>
      </c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" customFormat="1" ht="20.25" customHeight="1">
      <c r="A109" s="8" t="s">
        <v>112</v>
      </c>
      <c r="B109" s="9">
        <v>2120.25</v>
      </c>
      <c r="C109" s="9">
        <v>3402</v>
      </c>
      <c r="D109" s="10">
        <f t="shared" si="6"/>
        <v>1281.75</v>
      </c>
      <c r="E109" s="11">
        <f t="shared" si="13"/>
        <v>60.452776795189244</v>
      </c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" customFormat="1" ht="20.25" customHeight="1">
      <c r="A110" s="8" t="s">
        <v>113</v>
      </c>
      <c r="B110" s="9">
        <f>2554.91+2</f>
        <v>2556.91</v>
      </c>
      <c r="C110" s="9">
        <v>1343</v>
      </c>
      <c r="D110" s="10">
        <f t="shared" si="6"/>
        <v>-1213.9099999999999</v>
      </c>
      <c r="E110" s="11">
        <f t="shared" si="13"/>
        <v>-47.47566398504445</v>
      </c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" customFormat="1" ht="20.25" customHeight="1">
      <c r="A111" s="12" t="s">
        <v>114</v>
      </c>
      <c r="B111" s="9"/>
      <c r="C111" s="9">
        <v>98</v>
      </c>
      <c r="D111" s="10">
        <f t="shared" si="6"/>
        <v>98</v>
      </c>
      <c r="E111" s="11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" customFormat="1" ht="20.25" customHeight="1">
      <c r="A112" s="8" t="s">
        <v>115</v>
      </c>
      <c r="B112" s="9">
        <v>5</v>
      </c>
      <c r="C112" s="9"/>
      <c r="D112" s="10">
        <f t="shared" si="6"/>
        <v>-5</v>
      </c>
      <c r="E112" s="11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" customFormat="1" ht="20.25" customHeight="1">
      <c r="A113" s="8" t="s">
        <v>116</v>
      </c>
      <c r="B113" s="9"/>
      <c r="C113" s="9"/>
      <c r="D113" s="10">
        <f t="shared" si="6"/>
        <v>0</v>
      </c>
      <c r="E113" s="11" t="e">
        <f aca="true" t="shared" si="14" ref="E113:E124">SUM(D113/B113*100)</f>
        <v>#DIV/0!</v>
      </c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" customFormat="1" ht="20.25" customHeight="1">
      <c r="A114" s="8" t="s">
        <v>117</v>
      </c>
      <c r="B114" s="9">
        <v>5</v>
      </c>
      <c r="C114" s="9"/>
      <c r="D114" s="10">
        <f t="shared" si="6"/>
        <v>-5</v>
      </c>
      <c r="E114" s="11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" customFormat="1" ht="20.25" customHeight="1">
      <c r="A115" s="8" t="s">
        <v>118</v>
      </c>
      <c r="B115" s="9">
        <f>SUM(B116:B117)</f>
        <v>753</v>
      </c>
      <c r="C115" s="9">
        <f>SUM(C116:C117)</f>
        <v>0</v>
      </c>
      <c r="D115" s="10">
        <f t="shared" si="6"/>
        <v>-753</v>
      </c>
      <c r="E115" s="11">
        <f t="shared" si="14"/>
        <v>-100</v>
      </c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" customFormat="1" ht="20.25" customHeight="1">
      <c r="A116" s="8" t="s">
        <v>119</v>
      </c>
      <c r="B116" s="9">
        <v>592</v>
      </c>
      <c r="C116" s="9"/>
      <c r="D116" s="10">
        <f t="shared" si="6"/>
        <v>-592</v>
      </c>
      <c r="E116" s="11">
        <f t="shared" si="14"/>
        <v>-100</v>
      </c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ht="20.25" customHeight="1">
      <c r="A117" s="8" t="s">
        <v>120</v>
      </c>
      <c r="B117" s="9">
        <v>161</v>
      </c>
      <c r="C117" s="9"/>
      <c r="D117" s="10">
        <f t="shared" si="6"/>
        <v>-161</v>
      </c>
      <c r="E117" s="11">
        <f t="shared" si="14"/>
        <v>-100</v>
      </c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" customFormat="1" ht="20.25" customHeight="1">
      <c r="A118" s="8" t="s">
        <v>121</v>
      </c>
      <c r="B118" s="9">
        <f>SUM(B119:B120)</f>
        <v>861</v>
      </c>
      <c r="C118" s="9">
        <f>SUM(C119:C120)</f>
        <v>0</v>
      </c>
      <c r="D118" s="10">
        <f t="shared" si="6"/>
        <v>-861</v>
      </c>
      <c r="E118" s="11">
        <f t="shared" si="14"/>
        <v>-100</v>
      </c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" customFormat="1" ht="20.25" customHeight="1">
      <c r="A119" s="8" t="s">
        <v>122</v>
      </c>
      <c r="B119" s="9">
        <v>738</v>
      </c>
      <c r="C119" s="9"/>
      <c r="D119" s="10">
        <f t="shared" si="6"/>
        <v>-738</v>
      </c>
      <c r="E119" s="11">
        <f t="shared" si="14"/>
        <v>-100</v>
      </c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ht="20.25" customHeight="1">
      <c r="A120" s="8" t="s">
        <v>123</v>
      </c>
      <c r="B120" s="9">
        <v>123</v>
      </c>
      <c r="C120" s="9"/>
      <c r="D120" s="10">
        <f t="shared" si="6"/>
        <v>-123</v>
      </c>
      <c r="E120" s="11">
        <f t="shared" si="14"/>
        <v>-100</v>
      </c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ht="20.25" customHeight="1">
      <c r="A121" s="8" t="s">
        <v>124</v>
      </c>
      <c r="B121" s="9">
        <f>SUM(B122:B125)</f>
        <v>298.1</v>
      </c>
      <c r="C121" s="9">
        <f>SUM(C122:C125)</f>
        <v>330</v>
      </c>
      <c r="D121" s="10">
        <f t="shared" si="6"/>
        <v>31.899999999999977</v>
      </c>
      <c r="E121" s="11">
        <f t="shared" si="14"/>
        <v>10.701107011070102</v>
      </c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ht="20.25" customHeight="1">
      <c r="A122" s="8" t="s">
        <v>125</v>
      </c>
      <c r="B122" s="9">
        <v>201.68</v>
      </c>
      <c r="C122" s="9">
        <v>219</v>
      </c>
      <c r="D122" s="10">
        <f t="shared" si="6"/>
        <v>17.319999999999993</v>
      </c>
      <c r="E122" s="11">
        <f t="shared" si="14"/>
        <v>8.587861959539861</v>
      </c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ht="20.25" customHeight="1">
      <c r="A123" s="8" t="s">
        <v>126</v>
      </c>
      <c r="B123" s="9">
        <v>96.42</v>
      </c>
      <c r="C123" s="9">
        <v>87</v>
      </c>
      <c r="D123" s="10">
        <f t="shared" si="6"/>
        <v>-9.420000000000002</v>
      </c>
      <c r="E123" s="11">
        <f t="shared" si="14"/>
        <v>-9.769757311761047</v>
      </c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ht="20.25" customHeight="1">
      <c r="A124" s="8" t="s">
        <v>127</v>
      </c>
      <c r="B124" s="9"/>
      <c r="C124" s="9"/>
      <c r="D124" s="10">
        <f t="shared" si="6"/>
        <v>0</v>
      </c>
      <c r="E124" s="11" t="e">
        <f t="shared" si="14"/>
        <v>#DIV/0!</v>
      </c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ht="20.25" customHeight="1">
      <c r="A125" s="12" t="s">
        <v>128</v>
      </c>
      <c r="B125" s="9"/>
      <c r="C125" s="9">
        <v>24</v>
      </c>
      <c r="D125" s="10">
        <f t="shared" si="6"/>
        <v>24</v>
      </c>
      <c r="E125" s="11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 ht="20.25" customHeight="1">
      <c r="A126" s="8" t="s">
        <v>129</v>
      </c>
      <c r="B126" s="9">
        <f>SUM(B127,B129,B135,B138,B140,B144)</f>
        <v>25937.190000000002</v>
      </c>
      <c r="C126" s="14">
        <f>SUM(C127,C129,C135,C138,C140,C144)</f>
        <v>27665</v>
      </c>
      <c r="D126" s="10">
        <f t="shared" si="6"/>
        <v>1727.8099999999977</v>
      </c>
      <c r="E126" s="11">
        <f aca="true" t="shared" si="15" ref="E126:E165">SUM(D126/B126*100)</f>
        <v>6.661515761730541</v>
      </c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 ht="20.25" customHeight="1">
      <c r="A127" s="8" t="s">
        <v>130</v>
      </c>
      <c r="B127" s="9">
        <f>SUM(B128)</f>
        <v>164.55</v>
      </c>
      <c r="C127" s="9">
        <f>SUM(C128)</f>
        <v>164</v>
      </c>
      <c r="D127" s="10">
        <f t="shared" si="6"/>
        <v>-0.5500000000000114</v>
      </c>
      <c r="E127" s="11">
        <f t="shared" si="15"/>
        <v>-0.3342449103615991</v>
      </c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 ht="20.25" customHeight="1">
      <c r="A128" s="8" t="s">
        <v>131</v>
      </c>
      <c r="B128" s="9">
        <v>164.55</v>
      </c>
      <c r="C128" s="9">
        <v>164</v>
      </c>
      <c r="D128" s="10">
        <f t="shared" si="6"/>
        <v>-0.5500000000000114</v>
      </c>
      <c r="E128" s="11">
        <f t="shared" si="15"/>
        <v>-0.3342449103615991</v>
      </c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 ht="20.25" customHeight="1">
      <c r="A129" s="8" t="s">
        <v>132</v>
      </c>
      <c r="B129" s="9">
        <f>SUM(B130:B134)</f>
        <v>23445.06</v>
      </c>
      <c r="C129" s="9">
        <f>SUM(C130:C134)</f>
        <v>25003</v>
      </c>
      <c r="D129" s="10">
        <f t="shared" si="6"/>
        <v>1557.9399999999987</v>
      </c>
      <c r="E129" s="11">
        <f t="shared" si="15"/>
        <v>6.645067233779733</v>
      </c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" customFormat="1" ht="20.25" customHeight="1">
      <c r="A130" s="8" t="s">
        <v>133</v>
      </c>
      <c r="B130" s="9">
        <v>337.17</v>
      </c>
      <c r="C130" s="9">
        <v>373</v>
      </c>
      <c r="D130" s="10">
        <f t="shared" si="6"/>
        <v>35.829999999999984</v>
      </c>
      <c r="E130" s="11">
        <f t="shared" si="15"/>
        <v>10.626686834534503</v>
      </c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ht="20.25" customHeight="1">
      <c r="A131" s="8" t="s">
        <v>134</v>
      </c>
      <c r="B131" s="9">
        <v>12202.93</v>
      </c>
      <c r="C131" s="9">
        <v>12743</v>
      </c>
      <c r="D131" s="10">
        <f t="shared" si="6"/>
        <v>540.0699999999997</v>
      </c>
      <c r="E131" s="11">
        <f t="shared" si="15"/>
        <v>4.425740375467201</v>
      </c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ht="20.25" customHeight="1">
      <c r="A132" s="8" t="s">
        <v>135</v>
      </c>
      <c r="B132" s="9">
        <v>7541.9</v>
      </c>
      <c r="C132" s="9">
        <v>8167</v>
      </c>
      <c r="D132" s="10">
        <f t="shared" si="6"/>
        <v>625.1000000000004</v>
      </c>
      <c r="E132" s="11">
        <f t="shared" si="15"/>
        <v>8.288362349010201</v>
      </c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ht="20.25" customHeight="1">
      <c r="A133" s="8" t="s">
        <v>136</v>
      </c>
      <c r="B133" s="9">
        <v>2614.27</v>
      </c>
      <c r="C133" s="9">
        <v>2916</v>
      </c>
      <c r="D133" s="10">
        <f aca="true" t="shared" si="16" ref="D133:D165">SUM(C133-B133)</f>
        <v>301.73</v>
      </c>
      <c r="E133" s="11">
        <f t="shared" si="15"/>
        <v>11.541654075516302</v>
      </c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ht="20.25" customHeight="1">
      <c r="A134" s="8" t="s">
        <v>137</v>
      </c>
      <c r="B134" s="9">
        <v>748.79</v>
      </c>
      <c r="C134" s="9">
        <v>804</v>
      </c>
      <c r="D134" s="10">
        <f t="shared" si="16"/>
        <v>55.210000000000036</v>
      </c>
      <c r="E134" s="11">
        <f t="shared" si="15"/>
        <v>7.373228809145427</v>
      </c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ht="20.25" customHeight="1">
      <c r="A135" s="8" t="s">
        <v>138</v>
      </c>
      <c r="B135" s="9">
        <f>SUM(B136:B137)</f>
        <v>780</v>
      </c>
      <c r="C135" s="9">
        <f>SUM(C136:C137)</f>
        <v>846</v>
      </c>
      <c r="D135" s="10">
        <f t="shared" si="16"/>
        <v>66</v>
      </c>
      <c r="E135" s="11">
        <f t="shared" si="15"/>
        <v>8.461538461538462</v>
      </c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ht="20.25" customHeight="1">
      <c r="A136" s="8" t="s">
        <v>139</v>
      </c>
      <c r="B136" s="9">
        <v>780</v>
      </c>
      <c r="C136" s="9">
        <v>846</v>
      </c>
      <c r="D136" s="10">
        <f t="shared" si="16"/>
        <v>66</v>
      </c>
      <c r="E136" s="11">
        <f t="shared" si="15"/>
        <v>8.461538461538462</v>
      </c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ht="20.25" customHeight="1">
      <c r="A137" s="8" t="s">
        <v>140</v>
      </c>
      <c r="B137" s="9"/>
      <c r="C137" s="9"/>
      <c r="D137" s="10">
        <f t="shared" si="16"/>
        <v>0</v>
      </c>
      <c r="E137" s="11" t="e">
        <f t="shared" si="15"/>
        <v>#DIV/0!</v>
      </c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ht="20.25" customHeight="1">
      <c r="A138" s="8" t="s">
        <v>141</v>
      </c>
      <c r="B138" s="9">
        <v>267.01</v>
      </c>
      <c r="C138" s="9">
        <f>SUM(C139)</f>
        <v>281</v>
      </c>
      <c r="D138" s="10">
        <f t="shared" si="16"/>
        <v>13.990000000000009</v>
      </c>
      <c r="E138" s="11">
        <f t="shared" si="15"/>
        <v>5.239504138421785</v>
      </c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ht="20.25" customHeight="1">
      <c r="A139" s="8" t="s">
        <v>142</v>
      </c>
      <c r="B139" s="9">
        <v>267.01</v>
      </c>
      <c r="C139" s="9">
        <v>281</v>
      </c>
      <c r="D139" s="10">
        <f t="shared" si="16"/>
        <v>13.990000000000009</v>
      </c>
      <c r="E139" s="11">
        <f t="shared" si="15"/>
        <v>5.239504138421785</v>
      </c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ht="20.25" customHeight="1">
      <c r="A140" s="8" t="s">
        <v>143</v>
      </c>
      <c r="B140" s="9">
        <f>SUM(B141:B143)</f>
        <v>1209.17</v>
      </c>
      <c r="C140" s="9">
        <f>SUM(C141:C143)</f>
        <v>1300</v>
      </c>
      <c r="D140" s="10">
        <f t="shared" si="16"/>
        <v>90.82999999999993</v>
      </c>
      <c r="E140" s="11">
        <f t="shared" si="15"/>
        <v>7.511764268051632</v>
      </c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ht="20.25" customHeight="1">
      <c r="A141" s="8" t="s">
        <v>144</v>
      </c>
      <c r="B141" s="9">
        <v>897.63</v>
      </c>
      <c r="C141" s="9">
        <v>971</v>
      </c>
      <c r="D141" s="10">
        <f t="shared" si="16"/>
        <v>73.37</v>
      </c>
      <c r="E141" s="11">
        <f t="shared" si="15"/>
        <v>8.173746421131202</v>
      </c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ht="20.25" customHeight="1">
      <c r="A142" s="8" t="s">
        <v>145</v>
      </c>
      <c r="B142" s="9">
        <v>311.54</v>
      </c>
      <c r="C142" s="9">
        <v>329</v>
      </c>
      <c r="D142" s="10">
        <f t="shared" si="16"/>
        <v>17.45999999999998</v>
      </c>
      <c r="E142" s="11">
        <f t="shared" si="15"/>
        <v>5.604416768312248</v>
      </c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ht="20.25" customHeight="1">
      <c r="A143" s="8" t="s">
        <v>146</v>
      </c>
      <c r="B143" s="9"/>
      <c r="C143" s="9"/>
      <c r="D143" s="10">
        <f t="shared" si="16"/>
        <v>0</v>
      </c>
      <c r="E143" s="11" t="e">
        <f t="shared" si="15"/>
        <v>#DIV/0!</v>
      </c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ht="20.25" customHeight="1">
      <c r="A144" s="8" t="s">
        <v>147</v>
      </c>
      <c r="B144" s="9">
        <f>SUM(B145:B146)</f>
        <v>71.4</v>
      </c>
      <c r="C144" s="9">
        <f>SUM(C145:C146)</f>
        <v>71</v>
      </c>
      <c r="D144" s="10">
        <f t="shared" si="16"/>
        <v>-0.4000000000000057</v>
      </c>
      <c r="E144" s="11">
        <f t="shared" si="15"/>
        <v>-0.5602240896358622</v>
      </c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ht="20.25" customHeight="1">
      <c r="A145" s="8" t="s">
        <v>148</v>
      </c>
      <c r="B145" s="9"/>
      <c r="C145" s="9"/>
      <c r="D145" s="10">
        <f t="shared" si="16"/>
        <v>0</v>
      </c>
      <c r="E145" s="11" t="e">
        <f t="shared" si="15"/>
        <v>#DIV/0!</v>
      </c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ht="20.25" customHeight="1">
      <c r="A146" s="8" t="s">
        <v>149</v>
      </c>
      <c r="B146" s="9">
        <v>71.4</v>
      </c>
      <c r="C146" s="9">
        <v>71</v>
      </c>
      <c r="D146" s="10">
        <f t="shared" si="16"/>
        <v>-0.4000000000000057</v>
      </c>
      <c r="E146" s="11">
        <f t="shared" si="15"/>
        <v>-0.5602240896358622</v>
      </c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ht="20.25" customHeight="1">
      <c r="A147" s="8" t="s">
        <v>150</v>
      </c>
      <c r="B147" s="9">
        <f>SUM(B148)</f>
        <v>113.75</v>
      </c>
      <c r="C147" s="9">
        <f>SUM(C148)</f>
        <v>126</v>
      </c>
      <c r="D147" s="10">
        <f t="shared" si="16"/>
        <v>12.25</v>
      </c>
      <c r="E147" s="11">
        <f t="shared" si="15"/>
        <v>10.76923076923077</v>
      </c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ht="20.25" customHeight="1">
      <c r="A148" s="8" t="s">
        <v>151</v>
      </c>
      <c r="B148" s="9">
        <f>SUM(B149:B150)</f>
        <v>113.75</v>
      </c>
      <c r="C148" s="9">
        <f>SUM(C149:C150)</f>
        <v>126</v>
      </c>
      <c r="D148" s="10">
        <f t="shared" si="16"/>
        <v>12.25</v>
      </c>
      <c r="E148" s="11">
        <f t="shared" si="15"/>
        <v>10.76923076923077</v>
      </c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ht="20.25" customHeight="1">
      <c r="A149" s="8" t="s">
        <v>152</v>
      </c>
      <c r="B149" s="9">
        <v>66.69</v>
      </c>
      <c r="C149" s="9">
        <v>65</v>
      </c>
      <c r="D149" s="10">
        <f t="shared" si="16"/>
        <v>-1.6899999999999977</v>
      </c>
      <c r="E149" s="11">
        <f t="shared" si="15"/>
        <v>-2.5341130604288464</v>
      </c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ht="20.25" customHeight="1">
      <c r="A150" s="8" t="s">
        <v>153</v>
      </c>
      <c r="B150" s="9">
        <v>47.06</v>
      </c>
      <c r="C150" s="9">
        <v>61</v>
      </c>
      <c r="D150" s="10">
        <f t="shared" si="16"/>
        <v>13.939999999999998</v>
      </c>
      <c r="E150" s="11">
        <f t="shared" si="15"/>
        <v>29.621759456013592</v>
      </c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ht="20.25" customHeight="1">
      <c r="A151" s="8" t="s">
        <v>154</v>
      </c>
      <c r="B151" s="9">
        <f>SUM(B152,B159,B161,B164)</f>
        <v>1299.7</v>
      </c>
      <c r="C151" s="9">
        <f>SUM(C152,C159,C161,C164)</f>
        <v>1386</v>
      </c>
      <c r="D151" s="10">
        <f t="shared" si="16"/>
        <v>86.29999999999995</v>
      </c>
      <c r="E151" s="11">
        <f t="shared" si="15"/>
        <v>6.639993844733397</v>
      </c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ht="20.25" customHeight="1">
      <c r="A152" s="8" t="s">
        <v>155</v>
      </c>
      <c r="B152" s="9">
        <f>SUM(B153:B158)</f>
        <v>403.18</v>
      </c>
      <c r="C152" s="9">
        <f>SUM(C153:C158)</f>
        <v>424</v>
      </c>
      <c r="D152" s="10">
        <f t="shared" si="16"/>
        <v>20.819999999999993</v>
      </c>
      <c r="E152" s="11">
        <f t="shared" si="15"/>
        <v>5.163946624336522</v>
      </c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ht="20.25" customHeight="1">
      <c r="A153" s="8" t="s">
        <v>156</v>
      </c>
      <c r="B153" s="9">
        <v>94.06</v>
      </c>
      <c r="C153" s="9">
        <v>101</v>
      </c>
      <c r="D153" s="10">
        <f t="shared" si="16"/>
        <v>6.939999999999998</v>
      </c>
      <c r="E153" s="11">
        <f t="shared" si="15"/>
        <v>7.378269189878798</v>
      </c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ht="20.25" customHeight="1">
      <c r="A154" s="8" t="s">
        <v>157</v>
      </c>
      <c r="B154" s="9">
        <v>76.07</v>
      </c>
      <c r="C154" s="9">
        <v>78</v>
      </c>
      <c r="D154" s="10">
        <f t="shared" si="16"/>
        <v>1.9300000000000068</v>
      </c>
      <c r="E154" s="11">
        <f t="shared" si="15"/>
        <v>2.5371368476403404</v>
      </c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ht="20.25" customHeight="1">
      <c r="A155" s="8" t="s">
        <v>158</v>
      </c>
      <c r="B155" s="9">
        <v>14.4</v>
      </c>
      <c r="C155" s="9">
        <v>16</v>
      </c>
      <c r="D155" s="10">
        <f t="shared" si="16"/>
        <v>1.5999999999999996</v>
      </c>
      <c r="E155" s="11">
        <f t="shared" si="15"/>
        <v>11.111111111111107</v>
      </c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ht="20.25" customHeight="1">
      <c r="A156" s="8" t="s">
        <v>159</v>
      </c>
      <c r="B156" s="9">
        <v>136.35</v>
      </c>
      <c r="C156" s="9">
        <v>141</v>
      </c>
      <c r="D156" s="10">
        <f t="shared" si="16"/>
        <v>4.650000000000006</v>
      </c>
      <c r="E156" s="11">
        <f t="shared" si="15"/>
        <v>3.4103410341034146</v>
      </c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ht="20.25" customHeight="1">
      <c r="A157" s="8" t="s">
        <v>160</v>
      </c>
      <c r="B157" s="9">
        <v>38.57</v>
      </c>
      <c r="C157" s="9">
        <v>47</v>
      </c>
      <c r="D157" s="10">
        <f t="shared" si="16"/>
        <v>8.43</v>
      </c>
      <c r="E157" s="11">
        <f t="shared" si="15"/>
        <v>21.85636505055743</v>
      </c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ht="20.25" customHeight="1">
      <c r="A158" s="8" t="s">
        <v>161</v>
      </c>
      <c r="B158" s="9">
        <v>43.73</v>
      </c>
      <c r="C158" s="9">
        <v>41</v>
      </c>
      <c r="D158" s="10">
        <f t="shared" si="16"/>
        <v>-2.729999999999997</v>
      </c>
      <c r="E158" s="11">
        <f t="shared" si="15"/>
        <v>-6.2428538760576195</v>
      </c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ht="20.25" customHeight="1">
      <c r="A159" s="8" t="s">
        <v>162</v>
      </c>
      <c r="B159" s="9">
        <f>SUM(B160)</f>
        <v>20.93</v>
      </c>
      <c r="C159" s="9">
        <f>SUM(C160)</f>
        <v>23</v>
      </c>
      <c r="D159" s="10">
        <f t="shared" si="16"/>
        <v>2.0700000000000003</v>
      </c>
      <c r="E159" s="11">
        <f t="shared" si="15"/>
        <v>9.89010989010989</v>
      </c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ht="20.25" customHeight="1">
      <c r="A160" s="8" t="s">
        <v>163</v>
      </c>
      <c r="B160" s="9">
        <v>20.93</v>
      </c>
      <c r="C160" s="9">
        <v>23</v>
      </c>
      <c r="D160" s="10">
        <f t="shared" si="16"/>
        <v>2.0700000000000003</v>
      </c>
      <c r="E160" s="11">
        <f t="shared" si="15"/>
        <v>9.89010989010989</v>
      </c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ht="20.25" customHeight="1">
      <c r="A161" s="8" t="s">
        <v>164</v>
      </c>
      <c r="B161" s="9">
        <f>SUM(B162:B163)</f>
        <v>98.39</v>
      </c>
      <c r="C161" s="9">
        <f>SUM(C162:C163)</f>
        <v>106</v>
      </c>
      <c r="D161" s="10">
        <f t="shared" si="16"/>
        <v>7.609999999999999</v>
      </c>
      <c r="E161" s="11">
        <f t="shared" si="15"/>
        <v>7.734525866449841</v>
      </c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" customFormat="1" ht="20.25" customHeight="1">
      <c r="A162" s="8" t="s">
        <v>165</v>
      </c>
      <c r="B162" s="9">
        <v>26.01</v>
      </c>
      <c r="C162" s="9">
        <v>25</v>
      </c>
      <c r="D162" s="10">
        <f t="shared" si="16"/>
        <v>-1.0100000000000016</v>
      </c>
      <c r="E162" s="11">
        <f t="shared" si="15"/>
        <v>-3.8831218762014665</v>
      </c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" customFormat="1" ht="20.25" customHeight="1">
      <c r="A163" s="8" t="s">
        <v>166</v>
      </c>
      <c r="B163" s="9">
        <v>72.38</v>
      </c>
      <c r="C163" s="9">
        <v>81</v>
      </c>
      <c r="D163" s="10">
        <f t="shared" si="16"/>
        <v>8.620000000000005</v>
      </c>
      <c r="E163" s="11">
        <f t="shared" si="15"/>
        <v>11.909367228516171</v>
      </c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" customFormat="1" ht="20.25" customHeight="1">
      <c r="A164" s="8" t="s">
        <v>167</v>
      </c>
      <c r="B164" s="9">
        <f>SUM(B165:B169)</f>
        <v>777.2</v>
      </c>
      <c r="C164" s="9">
        <f>SUM(C165:C169)</f>
        <v>833</v>
      </c>
      <c r="D164" s="10">
        <f t="shared" si="16"/>
        <v>55.799999999999955</v>
      </c>
      <c r="E164" s="11">
        <f t="shared" si="15"/>
        <v>7.179619145651049</v>
      </c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" customFormat="1" ht="20.25" customHeight="1">
      <c r="A165" s="8" t="s">
        <v>168</v>
      </c>
      <c r="B165" s="9">
        <v>126.93</v>
      </c>
      <c r="C165" s="9">
        <v>123</v>
      </c>
      <c r="D165" s="10">
        <f t="shared" si="16"/>
        <v>-3.930000000000007</v>
      </c>
      <c r="E165" s="11">
        <f t="shared" si="15"/>
        <v>-3.0961947530134775</v>
      </c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" customFormat="1" ht="20.25" customHeight="1">
      <c r="A166" s="12" t="s">
        <v>169</v>
      </c>
      <c r="B166" s="9"/>
      <c r="C166" s="9">
        <v>271</v>
      </c>
      <c r="D166" s="10"/>
      <c r="E166" s="11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" customFormat="1" ht="20.25" customHeight="1">
      <c r="A167" s="8" t="s">
        <v>170</v>
      </c>
      <c r="B167" s="9">
        <v>83.36</v>
      </c>
      <c r="C167" s="9">
        <v>86</v>
      </c>
      <c r="D167" s="10">
        <f aca="true" t="shared" si="17" ref="D167:D230">SUM(C167-B167)</f>
        <v>2.6400000000000006</v>
      </c>
      <c r="E167" s="11">
        <f aca="true" t="shared" si="18" ref="E167:E174">SUM(D167/B167*100)</f>
        <v>3.1669865642994246</v>
      </c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" customFormat="1" ht="20.25" customHeight="1">
      <c r="A168" s="8" t="s">
        <v>171</v>
      </c>
      <c r="B168" s="9">
        <v>566.91</v>
      </c>
      <c r="C168" s="9">
        <v>353</v>
      </c>
      <c r="D168" s="10">
        <f t="shared" si="17"/>
        <v>-213.90999999999997</v>
      </c>
      <c r="E168" s="11">
        <f t="shared" si="18"/>
        <v>-37.732620698170784</v>
      </c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ht="20.25" customHeight="1">
      <c r="A169" s="8" t="s">
        <v>172</v>
      </c>
      <c r="B169" s="9"/>
      <c r="C169" s="9"/>
      <c r="D169" s="10">
        <f t="shared" si="17"/>
        <v>0</v>
      </c>
      <c r="E169" s="11" t="e">
        <f t="shared" si="18"/>
        <v>#DIV/0!</v>
      </c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ht="20.25" customHeight="1">
      <c r="A170" s="8" t="s">
        <v>173</v>
      </c>
      <c r="B170" s="9">
        <f>SUM(B171,B180,B185,B187,B189,B192,B197,B203,B205,B207,B209,B211,B214)</f>
        <v>7249.97</v>
      </c>
      <c r="C170" s="9">
        <f>SUM(C171,C180,C185,C187,C189,C192,C197,C203,C205,C207,C209,C211,C214)</f>
        <v>8260</v>
      </c>
      <c r="D170" s="10">
        <f t="shared" si="17"/>
        <v>1010.0299999999997</v>
      </c>
      <c r="E170" s="11">
        <f t="shared" si="18"/>
        <v>13.931505923472784</v>
      </c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ht="20.25" customHeight="1">
      <c r="A171" s="8" t="s">
        <v>174</v>
      </c>
      <c r="B171" s="9">
        <f>SUM(B172:B179)</f>
        <v>1041.15</v>
      </c>
      <c r="C171" s="9">
        <f>SUM(C172:C179)</f>
        <v>1091</v>
      </c>
      <c r="D171" s="10">
        <f t="shared" si="17"/>
        <v>49.84999999999991</v>
      </c>
      <c r="E171" s="11">
        <f t="shared" si="18"/>
        <v>4.7879748355184075</v>
      </c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ht="20.25" customHeight="1">
      <c r="A172" s="8" t="s">
        <v>175</v>
      </c>
      <c r="B172" s="9">
        <v>311.49</v>
      </c>
      <c r="C172" s="9">
        <v>269</v>
      </c>
      <c r="D172" s="10">
        <f t="shared" si="17"/>
        <v>-42.49000000000001</v>
      </c>
      <c r="E172" s="11">
        <f t="shared" si="18"/>
        <v>-13.640887347908443</v>
      </c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ht="20.25" customHeight="1">
      <c r="A173" s="8" t="s">
        <v>176</v>
      </c>
      <c r="B173" s="9">
        <v>48.02</v>
      </c>
      <c r="C173" s="9">
        <v>61</v>
      </c>
      <c r="D173" s="10">
        <f t="shared" si="17"/>
        <v>12.979999999999997</v>
      </c>
      <c r="E173" s="11">
        <f t="shared" si="18"/>
        <v>27.03040399833402</v>
      </c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ht="20.25" customHeight="1">
      <c r="A174" s="8" t="s">
        <v>177</v>
      </c>
      <c r="B174" s="9">
        <v>126.32</v>
      </c>
      <c r="C174" s="9">
        <v>138</v>
      </c>
      <c r="D174" s="10">
        <f t="shared" si="17"/>
        <v>11.680000000000007</v>
      </c>
      <c r="E174" s="11">
        <f t="shared" si="18"/>
        <v>9.246358454718182</v>
      </c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ht="20.25" customHeight="1">
      <c r="A175" s="8" t="s">
        <v>178</v>
      </c>
      <c r="B175" s="9">
        <v>170.16</v>
      </c>
      <c r="C175" s="9"/>
      <c r="D175" s="10">
        <f t="shared" si="17"/>
        <v>-170.16</v>
      </c>
      <c r="E175" s="11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ht="20.25" customHeight="1">
      <c r="A176" s="8" t="s">
        <v>179</v>
      </c>
      <c r="B176" s="9">
        <v>330.94</v>
      </c>
      <c r="C176" s="9">
        <v>519</v>
      </c>
      <c r="D176" s="10">
        <f t="shared" si="17"/>
        <v>188.06</v>
      </c>
      <c r="E176" s="11">
        <f aca="true" t="shared" si="19" ref="E176:E182">SUM(D176/B176*100)</f>
        <v>56.826010757236965</v>
      </c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ht="20.25" customHeight="1">
      <c r="A177" s="8" t="s">
        <v>180</v>
      </c>
      <c r="B177" s="9"/>
      <c r="C177" s="9"/>
      <c r="D177" s="10">
        <f t="shared" si="17"/>
        <v>0</v>
      </c>
      <c r="E177" s="11" t="e">
        <f t="shared" si="19"/>
        <v>#DIV/0!</v>
      </c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ht="20.25" customHeight="1">
      <c r="A178" s="8" t="s">
        <v>181</v>
      </c>
      <c r="B178" s="9">
        <v>25.29</v>
      </c>
      <c r="C178" s="9">
        <v>27</v>
      </c>
      <c r="D178" s="10">
        <f t="shared" si="17"/>
        <v>1.7100000000000009</v>
      </c>
      <c r="E178" s="11">
        <f t="shared" si="19"/>
        <v>6.761565836298936</v>
      </c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ht="20.25" customHeight="1">
      <c r="A179" s="8" t="s">
        <v>182</v>
      </c>
      <c r="B179" s="9">
        <f>20.93+8</f>
        <v>28.93</v>
      </c>
      <c r="C179" s="9">
        <v>77</v>
      </c>
      <c r="D179" s="10">
        <f t="shared" si="17"/>
        <v>48.07</v>
      </c>
      <c r="E179" s="11">
        <f t="shared" si="19"/>
        <v>166.1596958174905</v>
      </c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ht="20.25" customHeight="1">
      <c r="A180" s="8" t="s">
        <v>183</v>
      </c>
      <c r="B180" s="9">
        <f>SUM(B181:B184)</f>
        <v>406.76</v>
      </c>
      <c r="C180" s="9">
        <f>SUM(C181:C184)</f>
        <v>421</v>
      </c>
      <c r="D180" s="10">
        <f t="shared" si="17"/>
        <v>14.240000000000009</v>
      </c>
      <c r="E180" s="11">
        <f t="shared" si="19"/>
        <v>3.5008358737338994</v>
      </c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ht="20.25" customHeight="1">
      <c r="A181" s="8" t="s">
        <v>184</v>
      </c>
      <c r="B181" s="9">
        <v>182.52</v>
      </c>
      <c r="C181" s="9">
        <v>187</v>
      </c>
      <c r="D181" s="10">
        <f t="shared" si="17"/>
        <v>4.47999999999999</v>
      </c>
      <c r="E181" s="11">
        <f t="shared" si="19"/>
        <v>2.4545255314486027</v>
      </c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ht="20.25" customHeight="1">
      <c r="A182" s="8" t="s">
        <v>185</v>
      </c>
      <c r="B182" s="9">
        <v>63.61</v>
      </c>
      <c r="C182" s="9">
        <v>66</v>
      </c>
      <c r="D182" s="10">
        <f t="shared" si="17"/>
        <v>2.3900000000000006</v>
      </c>
      <c r="E182" s="11">
        <f t="shared" si="19"/>
        <v>3.7572708693601644</v>
      </c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ht="20.25" customHeight="1">
      <c r="A183" s="8" t="s">
        <v>186</v>
      </c>
      <c r="B183" s="9">
        <v>21</v>
      </c>
      <c r="C183" s="9">
        <v>21</v>
      </c>
      <c r="D183" s="10">
        <f t="shared" si="17"/>
        <v>0</v>
      </c>
      <c r="E183" s="11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ht="20.25" customHeight="1">
      <c r="A184" s="8" t="s">
        <v>187</v>
      </c>
      <c r="B184" s="9">
        <v>139.63</v>
      </c>
      <c r="C184" s="9">
        <v>147</v>
      </c>
      <c r="D184" s="10">
        <f t="shared" si="17"/>
        <v>7.3700000000000045</v>
      </c>
      <c r="E184" s="11">
        <f aca="true" t="shared" si="20" ref="E184:E199">SUM(D184/B184*100)</f>
        <v>5.278235336245796</v>
      </c>
      <c r="G184" s="15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ht="20.25" customHeight="1">
      <c r="A185" s="13" t="s">
        <v>188</v>
      </c>
      <c r="B185" s="9">
        <f aca="true" t="shared" si="21" ref="B185:B189">SUM(B186)</f>
        <v>0</v>
      </c>
      <c r="C185" s="9">
        <f aca="true" t="shared" si="22" ref="C185:C189">SUM(C186)</f>
        <v>1000</v>
      </c>
      <c r="D185" s="10">
        <f t="shared" si="17"/>
        <v>1000</v>
      </c>
      <c r="E185" s="11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ht="20.25" customHeight="1">
      <c r="A186" s="12" t="s">
        <v>189</v>
      </c>
      <c r="B186" s="9"/>
      <c r="C186" s="9">
        <v>1000</v>
      </c>
      <c r="D186" s="10">
        <f t="shared" si="17"/>
        <v>1000</v>
      </c>
      <c r="E186" s="11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ht="20.25" customHeight="1">
      <c r="A187" s="8" t="s">
        <v>190</v>
      </c>
      <c r="B187" s="9">
        <f t="shared" si="21"/>
        <v>92</v>
      </c>
      <c r="C187" s="9">
        <f t="shared" si="22"/>
        <v>92</v>
      </c>
      <c r="D187" s="10">
        <f t="shared" si="17"/>
        <v>0</v>
      </c>
      <c r="E187" s="11">
        <f t="shared" si="20"/>
        <v>0</v>
      </c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ht="20.25" customHeight="1">
      <c r="A188" s="8" t="s">
        <v>191</v>
      </c>
      <c r="B188" s="9">
        <v>92</v>
      </c>
      <c r="C188" s="9">
        <v>92</v>
      </c>
      <c r="D188" s="10">
        <f t="shared" si="17"/>
        <v>0</v>
      </c>
      <c r="E188" s="11">
        <f t="shared" si="20"/>
        <v>0</v>
      </c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" customFormat="1" ht="20.25" customHeight="1">
      <c r="A189" s="8" t="s">
        <v>192</v>
      </c>
      <c r="B189" s="9">
        <f t="shared" si="21"/>
        <v>116.04</v>
      </c>
      <c r="C189" s="9">
        <f t="shared" si="22"/>
        <v>158</v>
      </c>
      <c r="D189" s="10">
        <f t="shared" si="17"/>
        <v>41.959999999999994</v>
      </c>
      <c r="E189" s="11">
        <f t="shared" si="20"/>
        <v>36.15994484660462</v>
      </c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" customFormat="1" ht="20.25" customHeight="1">
      <c r="A190" s="8" t="s">
        <v>193</v>
      </c>
      <c r="B190" s="9">
        <v>116.04</v>
      </c>
      <c r="C190" s="9">
        <v>158</v>
      </c>
      <c r="D190" s="10">
        <f t="shared" si="17"/>
        <v>41.959999999999994</v>
      </c>
      <c r="E190" s="11">
        <f t="shared" si="20"/>
        <v>36.15994484660462</v>
      </c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" customFormat="1" ht="20.25" customHeight="1">
      <c r="A191" s="8" t="s">
        <v>194</v>
      </c>
      <c r="B191" s="9"/>
      <c r="C191" s="9"/>
      <c r="D191" s="10">
        <f t="shared" si="17"/>
        <v>0</v>
      </c>
      <c r="E191" s="11" t="e">
        <f t="shared" si="20"/>
        <v>#DIV/0!</v>
      </c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ht="20.25" customHeight="1">
      <c r="A192" s="8" t="s">
        <v>195</v>
      </c>
      <c r="B192" s="9">
        <f>SUM(B193:B196)</f>
        <v>1113.16</v>
      </c>
      <c r="C192" s="9">
        <f>SUM(C193:C196)</f>
        <v>1233</v>
      </c>
      <c r="D192" s="10">
        <f t="shared" si="17"/>
        <v>119.83999999999992</v>
      </c>
      <c r="E192" s="11">
        <f t="shared" si="20"/>
        <v>10.765747960760349</v>
      </c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ht="20.25" customHeight="1">
      <c r="A193" s="8" t="s">
        <v>196</v>
      </c>
      <c r="B193" s="9">
        <v>29.6</v>
      </c>
      <c r="C193" s="9">
        <v>24</v>
      </c>
      <c r="D193" s="10">
        <f t="shared" si="17"/>
        <v>-5.600000000000001</v>
      </c>
      <c r="E193" s="11">
        <f t="shared" si="20"/>
        <v>-18.918918918918923</v>
      </c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ht="20.25" customHeight="1">
      <c r="A194" s="8" t="s">
        <v>197</v>
      </c>
      <c r="B194" s="9">
        <v>409.9</v>
      </c>
      <c r="C194" s="9">
        <v>433</v>
      </c>
      <c r="D194" s="10">
        <f t="shared" si="17"/>
        <v>23.100000000000023</v>
      </c>
      <c r="E194" s="11">
        <f t="shared" si="20"/>
        <v>5.635520858746042</v>
      </c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ht="20.25" customHeight="1">
      <c r="A195" s="8" t="s">
        <v>198</v>
      </c>
      <c r="B195" s="9">
        <v>610.97</v>
      </c>
      <c r="C195" s="9">
        <v>713</v>
      </c>
      <c r="D195" s="10">
        <f t="shared" si="17"/>
        <v>102.02999999999997</v>
      </c>
      <c r="E195" s="11">
        <f t="shared" si="20"/>
        <v>16.699674288426593</v>
      </c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ht="20.25" customHeight="1">
      <c r="A196" s="8" t="s">
        <v>199</v>
      </c>
      <c r="B196" s="9">
        <v>62.69</v>
      </c>
      <c r="C196" s="9">
        <v>63</v>
      </c>
      <c r="D196" s="10">
        <f t="shared" si="17"/>
        <v>0.3100000000000023</v>
      </c>
      <c r="E196" s="11">
        <f t="shared" si="20"/>
        <v>0.4944967299409831</v>
      </c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ht="20.25" customHeight="1">
      <c r="A197" s="8" t="s">
        <v>200</v>
      </c>
      <c r="B197" s="9">
        <f>SUM(B198:B202)</f>
        <v>62.73</v>
      </c>
      <c r="C197" s="9">
        <f>SUM(C198:C202)</f>
        <v>67</v>
      </c>
      <c r="D197" s="10">
        <f t="shared" si="17"/>
        <v>4.270000000000003</v>
      </c>
      <c r="E197" s="11">
        <f t="shared" si="20"/>
        <v>6.806950422445407</v>
      </c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" customFormat="1" ht="20.25" customHeight="1">
      <c r="A198" s="8" t="s">
        <v>201</v>
      </c>
      <c r="B198" s="9">
        <v>14.97</v>
      </c>
      <c r="C198" s="9">
        <v>38</v>
      </c>
      <c r="D198" s="10">
        <f t="shared" si="17"/>
        <v>23.03</v>
      </c>
      <c r="E198" s="11">
        <f t="shared" si="20"/>
        <v>153.84101536406146</v>
      </c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" customFormat="1" ht="20.25" customHeight="1">
      <c r="A199" s="8" t="s">
        <v>202</v>
      </c>
      <c r="B199" s="9">
        <v>47.76</v>
      </c>
      <c r="C199" s="9"/>
      <c r="D199" s="10">
        <f t="shared" si="17"/>
        <v>-47.76</v>
      </c>
      <c r="E199" s="11">
        <f t="shared" si="20"/>
        <v>-100</v>
      </c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" customFormat="1" ht="20.25" customHeight="1">
      <c r="A200" s="12" t="s">
        <v>203</v>
      </c>
      <c r="B200" s="9"/>
      <c r="C200" s="9">
        <v>26</v>
      </c>
      <c r="D200" s="10">
        <f t="shared" si="17"/>
        <v>26</v>
      </c>
      <c r="E200" s="11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" customFormat="1" ht="20.25" customHeight="1">
      <c r="A201" s="12" t="s">
        <v>204</v>
      </c>
      <c r="B201" s="9"/>
      <c r="C201" s="9">
        <v>3</v>
      </c>
      <c r="D201" s="10">
        <f t="shared" si="17"/>
        <v>3</v>
      </c>
      <c r="E201" s="11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" customFormat="1" ht="20.25" customHeight="1">
      <c r="A202" s="8" t="s">
        <v>205</v>
      </c>
      <c r="B202" s="9"/>
      <c r="C202" s="9"/>
      <c r="D202" s="10">
        <f t="shared" si="17"/>
        <v>0</v>
      </c>
      <c r="E202" s="11" t="e">
        <f aca="true" t="shared" si="23" ref="E202:E210">SUM(D202/B202*100)</f>
        <v>#DIV/0!</v>
      </c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" customFormat="1" ht="20.25" customHeight="1">
      <c r="A203" s="8" t="s">
        <v>206</v>
      </c>
      <c r="B203" s="9">
        <f aca="true" t="shared" si="24" ref="B203:B207">SUM(B204)</f>
        <v>305</v>
      </c>
      <c r="C203" s="9">
        <f aca="true" t="shared" si="25" ref="C203:C207">SUM(C204)</f>
        <v>0</v>
      </c>
      <c r="D203" s="10">
        <f t="shared" si="17"/>
        <v>-305</v>
      </c>
      <c r="E203" s="11">
        <f t="shared" si="23"/>
        <v>-100</v>
      </c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" customFormat="1" ht="20.25" customHeight="1">
      <c r="A204" s="8" t="s">
        <v>207</v>
      </c>
      <c r="B204" s="9">
        <v>305</v>
      </c>
      <c r="C204" s="9"/>
      <c r="D204" s="10">
        <f t="shared" si="17"/>
        <v>-305</v>
      </c>
      <c r="E204" s="11">
        <f t="shared" si="23"/>
        <v>-100</v>
      </c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" customFormat="1" ht="20.25" customHeight="1">
      <c r="A205" s="8" t="s">
        <v>208</v>
      </c>
      <c r="B205" s="9">
        <f t="shared" si="24"/>
        <v>43.2</v>
      </c>
      <c r="C205" s="9">
        <f t="shared" si="25"/>
        <v>56</v>
      </c>
      <c r="D205" s="10">
        <f t="shared" si="17"/>
        <v>12.799999999999997</v>
      </c>
      <c r="E205" s="11">
        <f t="shared" si="23"/>
        <v>29.629629629629623</v>
      </c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" customFormat="1" ht="20.25" customHeight="1">
      <c r="A206" s="8" t="s">
        <v>209</v>
      </c>
      <c r="B206" s="9">
        <v>43.2</v>
      </c>
      <c r="C206" s="9">
        <v>56</v>
      </c>
      <c r="D206" s="10">
        <f t="shared" si="17"/>
        <v>12.799999999999997</v>
      </c>
      <c r="E206" s="11">
        <f t="shared" si="23"/>
        <v>29.629629629629623</v>
      </c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" customFormat="1" ht="20.25" customHeight="1">
      <c r="A207" s="8" t="s">
        <v>210</v>
      </c>
      <c r="B207" s="9">
        <f t="shared" si="24"/>
        <v>1353.63</v>
      </c>
      <c r="C207" s="9">
        <f t="shared" si="25"/>
        <v>1422</v>
      </c>
      <c r="D207" s="10">
        <f t="shared" si="17"/>
        <v>68.36999999999989</v>
      </c>
      <c r="E207" s="11">
        <f t="shared" si="23"/>
        <v>5.050863234414122</v>
      </c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" customFormat="1" ht="20.25" customHeight="1">
      <c r="A208" s="8" t="s">
        <v>211</v>
      </c>
      <c r="B208" s="9">
        <v>1353.63</v>
      </c>
      <c r="C208" s="9">
        <v>1422</v>
      </c>
      <c r="D208" s="10">
        <f t="shared" si="17"/>
        <v>68.36999999999989</v>
      </c>
      <c r="E208" s="11">
        <f t="shared" si="23"/>
        <v>5.050863234414122</v>
      </c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" customFormat="1" ht="20.25" customHeight="1">
      <c r="A209" s="8" t="s">
        <v>212</v>
      </c>
      <c r="B209" s="9">
        <f>SUM(B210)</f>
        <v>25</v>
      </c>
      <c r="C209" s="9">
        <f>SUM(C210)</f>
        <v>24</v>
      </c>
      <c r="D209" s="10">
        <f t="shared" si="17"/>
        <v>-1</v>
      </c>
      <c r="E209" s="11">
        <f t="shared" si="23"/>
        <v>-4</v>
      </c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" customFormat="1" ht="20.25" customHeight="1">
      <c r="A210" s="8" t="s">
        <v>213</v>
      </c>
      <c r="B210" s="9">
        <v>25</v>
      </c>
      <c r="C210" s="9">
        <v>24</v>
      </c>
      <c r="D210" s="10">
        <f t="shared" si="17"/>
        <v>-1</v>
      </c>
      <c r="E210" s="11">
        <f t="shared" si="23"/>
        <v>-4</v>
      </c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" customFormat="1" ht="20.25" customHeight="1">
      <c r="A211" s="8" t="s">
        <v>214</v>
      </c>
      <c r="B211" s="9">
        <f>SUM(B212:B213)</f>
        <v>2638</v>
      </c>
      <c r="C211" s="9">
        <f>SUM(C212:C213)</f>
        <v>2638</v>
      </c>
      <c r="D211" s="10">
        <f t="shared" si="17"/>
        <v>0</v>
      </c>
      <c r="E211" s="11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" customFormat="1" ht="20.25" customHeight="1">
      <c r="A212" s="8" t="s">
        <v>215</v>
      </c>
      <c r="B212" s="9">
        <v>2000</v>
      </c>
      <c r="C212" s="9">
        <v>2000</v>
      </c>
      <c r="D212" s="10">
        <f t="shared" si="17"/>
        <v>0</v>
      </c>
      <c r="E212" s="11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" customFormat="1" ht="20.25" customHeight="1">
      <c r="A213" s="8" t="s">
        <v>216</v>
      </c>
      <c r="B213" s="9">
        <v>638</v>
      </c>
      <c r="C213" s="9">
        <v>638</v>
      </c>
      <c r="D213" s="10">
        <f t="shared" si="17"/>
        <v>0</v>
      </c>
      <c r="E213" s="11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" customFormat="1" ht="20.25" customHeight="1">
      <c r="A214" s="8" t="s">
        <v>217</v>
      </c>
      <c r="B214" s="9">
        <f>SUM(B215)</f>
        <v>53.3</v>
      </c>
      <c r="C214" s="9">
        <f>SUM(C215)</f>
        <v>58</v>
      </c>
      <c r="D214" s="10">
        <f t="shared" si="17"/>
        <v>4.700000000000003</v>
      </c>
      <c r="E214" s="11">
        <f aca="true" t="shared" si="26" ref="E214:E222">SUM(D214/B214*100)</f>
        <v>8.818011257035653</v>
      </c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" customFormat="1" ht="20.25" customHeight="1">
      <c r="A215" s="8" t="s">
        <v>218</v>
      </c>
      <c r="B215" s="9">
        <v>53.3</v>
      </c>
      <c r="C215" s="9">
        <v>58</v>
      </c>
      <c r="D215" s="10">
        <f t="shared" si="17"/>
        <v>4.700000000000003</v>
      </c>
      <c r="E215" s="11">
        <f t="shared" si="26"/>
        <v>8.818011257035653</v>
      </c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" customFormat="1" ht="20.25" customHeight="1">
      <c r="A216" s="8" t="s">
        <v>219</v>
      </c>
      <c r="B216" s="9">
        <f>SUM(B217,B220,B225,B229,B234,B238,B240,B242,B244,B248)</f>
        <v>4957.61</v>
      </c>
      <c r="C216" s="9">
        <f>SUM(C217,C220,C225,C229,C234,C238,C240,C242,C244,C248)</f>
        <v>4829.8</v>
      </c>
      <c r="D216" s="10">
        <f t="shared" si="17"/>
        <v>-127.80999999999949</v>
      </c>
      <c r="E216" s="11">
        <f t="shared" si="26"/>
        <v>-2.578056765255829</v>
      </c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" customFormat="1" ht="20.25" customHeight="1">
      <c r="A217" s="8" t="s">
        <v>220</v>
      </c>
      <c r="B217" s="9">
        <f>SUM(B218:B219)</f>
        <v>508.59</v>
      </c>
      <c r="C217" s="9">
        <f>SUM(C218:C219)</f>
        <v>418</v>
      </c>
      <c r="D217" s="10">
        <f t="shared" si="17"/>
        <v>-90.58999999999997</v>
      </c>
      <c r="E217" s="11">
        <f t="shared" si="26"/>
        <v>-17.811990011600695</v>
      </c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" customFormat="1" ht="20.25" customHeight="1">
      <c r="A218" s="8" t="s">
        <v>221</v>
      </c>
      <c r="B218" s="9">
        <v>275.33</v>
      </c>
      <c r="C218" s="9">
        <v>225</v>
      </c>
      <c r="D218" s="10">
        <f t="shared" si="17"/>
        <v>-50.329999999999984</v>
      </c>
      <c r="E218" s="11">
        <f t="shared" si="26"/>
        <v>-18.27988232303054</v>
      </c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" customFormat="1" ht="20.25" customHeight="1">
      <c r="A219" s="8" t="s">
        <v>222</v>
      </c>
      <c r="B219" s="9">
        <v>233.26</v>
      </c>
      <c r="C219" s="9">
        <v>193</v>
      </c>
      <c r="D219" s="10">
        <f t="shared" si="17"/>
        <v>-40.25999999999999</v>
      </c>
      <c r="E219" s="11">
        <f t="shared" si="26"/>
        <v>-17.259710194632596</v>
      </c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" customFormat="1" ht="20.25" customHeight="1">
      <c r="A220" s="8" t="s">
        <v>223</v>
      </c>
      <c r="B220" s="9">
        <f>SUM(B221:B224)</f>
        <v>41</v>
      </c>
      <c r="C220" s="9">
        <f>SUM(C221:C224)</f>
        <v>41</v>
      </c>
      <c r="D220" s="10">
        <f t="shared" si="17"/>
        <v>0</v>
      </c>
      <c r="E220" s="11">
        <f t="shared" si="26"/>
        <v>0</v>
      </c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" customFormat="1" ht="20.25" customHeight="1">
      <c r="A221" s="8" t="s">
        <v>224</v>
      </c>
      <c r="B221" s="9">
        <v>30</v>
      </c>
      <c r="C221" s="9">
        <v>30</v>
      </c>
      <c r="D221" s="10">
        <f t="shared" si="17"/>
        <v>0</v>
      </c>
      <c r="E221" s="11">
        <f t="shared" si="26"/>
        <v>0</v>
      </c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" customFormat="1" ht="20.25" customHeight="1">
      <c r="A222" s="8" t="s">
        <v>225</v>
      </c>
      <c r="B222" s="9">
        <v>11</v>
      </c>
      <c r="C222" s="9">
        <v>11</v>
      </c>
      <c r="D222" s="10">
        <f t="shared" si="17"/>
        <v>0</v>
      </c>
      <c r="E222" s="11">
        <f t="shared" si="26"/>
        <v>0</v>
      </c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" customFormat="1" ht="20.25" customHeight="1">
      <c r="A223" s="8" t="s">
        <v>226</v>
      </c>
      <c r="B223" s="9"/>
      <c r="C223" s="9"/>
      <c r="D223" s="10">
        <f t="shared" si="17"/>
        <v>0</v>
      </c>
      <c r="E223" s="11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" customFormat="1" ht="20.25" customHeight="1">
      <c r="A224" s="8" t="s">
        <v>227</v>
      </c>
      <c r="B224" s="9"/>
      <c r="C224" s="9"/>
      <c r="D224" s="10">
        <f t="shared" si="17"/>
        <v>0</v>
      </c>
      <c r="E224" s="11" t="e">
        <f aca="true" t="shared" si="27" ref="E224:E237">SUM(D224/B224*100)</f>
        <v>#DIV/0!</v>
      </c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" customFormat="1" ht="20.25" customHeight="1">
      <c r="A225" s="8" t="s">
        <v>228</v>
      </c>
      <c r="B225" s="9">
        <f>SUM(B226:B228)</f>
        <v>96.93</v>
      </c>
      <c r="C225" s="9">
        <f>SUM(C226:C228)</f>
        <v>97</v>
      </c>
      <c r="D225" s="10">
        <f t="shared" si="17"/>
        <v>0.06999999999999318</v>
      </c>
      <c r="E225" s="11">
        <f t="shared" si="27"/>
        <v>0.07221706386051086</v>
      </c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" customFormat="1" ht="20.25" customHeight="1">
      <c r="A226" s="8" t="s">
        <v>229</v>
      </c>
      <c r="B226" s="9">
        <v>10</v>
      </c>
      <c r="C226" s="9">
        <v>10</v>
      </c>
      <c r="D226" s="10">
        <f t="shared" si="17"/>
        <v>0</v>
      </c>
      <c r="E226" s="11">
        <f t="shared" si="27"/>
        <v>0</v>
      </c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" customFormat="1" ht="20.25" customHeight="1">
      <c r="A227" s="8" t="s">
        <v>230</v>
      </c>
      <c r="B227" s="9">
        <v>86.93</v>
      </c>
      <c r="C227" s="9">
        <v>87</v>
      </c>
      <c r="D227" s="10">
        <f t="shared" si="17"/>
        <v>0.06999999999999318</v>
      </c>
      <c r="E227" s="11">
        <f t="shared" si="27"/>
        <v>0.08052455999078935</v>
      </c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" customFormat="1" ht="20.25" customHeight="1">
      <c r="A228" s="8" t="s">
        <v>231</v>
      </c>
      <c r="B228" s="9"/>
      <c r="C228" s="9"/>
      <c r="D228" s="10">
        <f t="shared" si="17"/>
        <v>0</v>
      </c>
      <c r="E228" s="11" t="e">
        <f t="shared" si="27"/>
        <v>#DIV/0!</v>
      </c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" customFormat="1" ht="20.25" customHeight="1">
      <c r="A229" s="8" t="s">
        <v>232</v>
      </c>
      <c r="B229" s="9">
        <f>SUM(B230:B233)</f>
        <v>613.6700000000001</v>
      </c>
      <c r="C229" s="9">
        <f>SUM(C230:C233)</f>
        <v>688</v>
      </c>
      <c r="D229" s="10">
        <f t="shared" si="17"/>
        <v>74.32999999999993</v>
      </c>
      <c r="E229" s="11">
        <f t="shared" si="27"/>
        <v>12.112373099548604</v>
      </c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" customFormat="1" ht="20.25" customHeight="1">
      <c r="A230" s="8" t="s">
        <v>233</v>
      </c>
      <c r="B230" s="9">
        <v>410.29</v>
      </c>
      <c r="C230" s="9">
        <v>394</v>
      </c>
      <c r="D230" s="10">
        <f t="shared" si="17"/>
        <v>-16.29000000000002</v>
      </c>
      <c r="E230" s="11">
        <f t="shared" si="27"/>
        <v>-3.9703624265763287</v>
      </c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" customFormat="1" ht="20.25" customHeight="1">
      <c r="A231" s="8" t="s">
        <v>234</v>
      </c>
      <c r="B231" s="9">
        <v>60.38</v>
      </c>
      <c r="C231" s="9">
        <v>111</v>
      </c>
      <c r="D231" s="10">
        <f aca="true" t="shared" si="28" ref="D231:D294">SUM(C231-B231)</f>
        <v>50.62</v>
      </c>
      <c r="E231" s="11">
        <f t="shared" si="27"/>
        <v>83.83570718781053</v>
      </c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" customFormat="1" ht="20.25" customHeight="1">
      <c r="A232" s="8" t="s">
        <v>235</v>
      </c>
      <c r="B232" s="9">
        <v>143</v>
      </c>
      <c r="C232" s="9">
        <v>183</v>
      </c>
      <c r="D232" s="10">
        <f t="shared" si="28"/>
        <v>40</v>
      </c>
      <c r="E232" s="11">
        <f t="shared" si="27"/>
        <v>27.972027972027973</v>
      </c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" customFormat="1" ht="20.25" customHeight="1">
      <c r="A233" s="8" t="s">
        <v>236</v>
      </c>
      <c r="B233" s="9"/>
      <c r="C233" s="9"/>
      <c r="D233" s="10">
        <f t="shared" si="28"/>
        <v>0</v>
      </c>
      <c r="E233" s="11" t="e">
        <f t="shared" si="27"/>
        <v>#DIV/0!</v>
      </c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" customFormat="1" ht="20.25" customHeight="1">
      <c r="A234" s="8" t="s">
        <v>237</v>
      </c>
      <c r="B234" s="9">
        <f>SUM(B235:B237)</f>
        <v>180.8</v>
      </c>
      <c r="C234" s="9">
        <f>SUM(C235:C237)</f>
        <v>180.8</v>
      </c>
      <c r="D234" s="10">
        <f t="shared" si="28"/>
        <v>0</v>
      </c>
      <c r="E234" s="11">
        <f t="shared" si="27"/>
        <v>0</v>
      </c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" customFormat="1" ht="20.25" customHeight="1">
      <c r="A235" s="8" t="s">
        <v>238</v>
      </c>
      <c r="B235" s="9"/>
      <c r="C235" s="9"/>
      <c r="D235" s="10">
        <f t="shared" si="28"/>
        <v>0</v>
      </c>
      <c r="E235" s="11" t="e">
        <f t="shared" si="27"/>
        <v>#DIV/0!</v>
      </c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" customFormat="1" ht="20.25" customHeight="1">
      <c r="A236" s="8" t="s">
        <v>239</v>
      </c>
      <c r="B236" s="9"/>
      <c r="C236" s="9"/>
      <c r="D236" s="10">
        <f t="shared" si="28"/>
        <v>0</v>
      </c>
      <c r="E236" s="11" t="e">
        <f t="shared" si="27"/>
        <v>#DIV/0!</v>
      </c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" customFormat="1" ht="20.25" customHeight="1">
      <c r="A237" s="8" t="s">
        <v>240</v>
      </c>
      <c r="B237" s="9">
        <v>180.8</v>
      </c>
      <c r="C237" s="9">
        <v>180.8</v>
      </c>
      <c r="D237" s="10">
        <f t="shared" si="28"/>
        <v>0</v>
      </c>
      <c r="E237" s="11">
        <f t="shared" si="27"/>
        <v>0</v>
      </c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" customFormat="1" ht="20.25" customHeight="1">
      <c r="A238" s="8" t="s">
        <v>241</v>
      </c>
      <c r="B238" s="9">
        <f>SUM(B239)</f>
        <v>17.62</v>
      </c>
      <c r="C238" s="9">
        <f>SUM(C239)</f>
        <v>21</v>
      </c>
      <c r="D238" s="10">
        <f t="shared" si="28"/>
        <v>3.379999999999999</v>
      </c>
      <c r="E238" s="11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" customFormat="1" ht="20.25" customHeight="1">
      <c r="A239" s="8" t="s">
        <v>242</v>
      </c>
      <c r="B239" s="9">
        <v>17.62</v>
      </c>
      <c r="C239" s="9">
        <v>21</v>
      </c>
      <c r="D239" s="10">
        <f t="shared" si="28"/>
        <v>3.379999999999999</v>
      </c>
      <c r="E239" s="11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" customFormat="1" ht="20.25" customHeight="1">
      <c r="A240" s="8" t="s">
        <v>243</v>
      </c>
      <c r="B240" s="9">
        <v>400</v>
      </c>
      <c r="C240" s="9">
        <v>400</v>
      </c>
      <c r="D240" s="10">
        <f t="shared" si="28"/>
        <v>0</v>
      </c>
      <c r="E240" s="11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" customFormat="1" ht="20.25" customHeight="1">
      <c r="A241" s="8" t="s">
        <v>244</v>
      </c>
      <c r="B241" s="9">
        <v>400</v>
      </c>
      <c r="C241" s="9">
        <v>400</v>
      </c>
      <c r="D241" s="10">
        <f t="shared" si="28"/>
        <v>0</v>
      </c>
      <c r="E241" s="11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" customFormat="1" ht="20.25" customHeight="1">
      <c r="A242" s="8" t="s">
        <v>245</v>
      </c>
      <c r="B242" s="9"/>
      <c r="C242" s="9"/>
      <c r="D242" s="10">
        <f t="shared" si="28"/>
        <v>0</v>
      </c>
      <c r="E242" s="11" t="e">
        <f>SUM(D242/B242*100)</f>
        <v>#DIV/0!</v>
      </c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" customFormat="1" ht="20.25" customHeight="1">
      <c r="A243" s="8" t="s">
        <v>246</v>
      </c>
      <c r="B243" s="9"/>
      <c r="C243" s="9"/>
      <c r="D243" s="10">
        <f t="shared" si="28"/>
        <v>0</v>
      </c>
      <c r="E243" s="11" t="e">
        <f>SUM(D243/B243*100)</f>
        <v>#DIV/0!</v>
      </c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" customFormat="1" ht="20.25" customHeight="1">
      <c r="A244" s="8" t="s">
        <v>247</v>
      </c>
      <c r="B244" s="9">
        <f>SUM(B245:B247)</f>
        <v>3099</v>
      </c>
      <c r="C244" s="9">
        <f>SUM(C245:C247)</f>
        <v>2890</v>
      </c>
      <c r="D244" s="10">
        <f t="shared" si="28"/>
        <v>-209</v>
      </c>
      <c r="E244" s="11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" customFormat="1" ht="20.25" customHeight="1">
      <c r="A245" s="8" t="s">
        <v>248</v>
      </c>
      <c r="B245" s="9">
        <v>1000</v>
      </c>
      <c r="C245" s="9">
        <v>1000</v>
      </c>
      <c r="D245" s="10">
        <f t="shared" si="28"/>
        <v>0</v>
      </c>
      <c r="E245" s="11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" customFormat="1" ht="20.25" customHeight="1">
      <c r="A246" s="8" t="s">
        <v>249</v>
      </c>
      <c r="B246" s="9">
        <v>1994</v>
      </c>
      <c r="C246" s="9">
        <v>1810</v>
      </c>
      <c r="D246" s="10">
        <f t="shared" si="28"/>
        <v>-184</v>
      </c>
      <c r="E246" s="11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" customFormat="1" ht="20.25" customHeight="1">
      <c r="A247" s="8" t="s">
        <v>250</v>
      </c>
      <c r="B247" s="9">
        <v>105</v>
      </c>
      <c r="C247" s="9">
        <v>80</v>
      </c>
      <c r="D247" s="10">
        <f t="shared" si="28"/>
        <v>-25</v>
      </c>
      <c r="E247" s="11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" customFormat="1" ht="20.25" customHeight="1">
      <c r="A248" s="13" t="s">
        <v>251</v>
      </c>
      <c r="B248" s="9">
        <f>SUM(B249)</f>
        <v>0</v>
      </c>
      <c r="C248" s="9">
        <f>SUM(C249)</f>
        <v>94</v>
      </c>
      <c r="D248" s="10">
        <f t="shared" si="28"/>
        <v>94</v>
      </c>
      <c r="E248" s="11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" customFormat="1" ht="20.25" customHeight="1">
      <c r="A249" s="12" t="s">
        <v>251</v>
      </c>
      <c r="B249" s="9"/>
      <c r="C249" s="9">
        <v>94</v>
      </c>
      <c r="D249" s="10">
        <f t="shared" si="28"/>
        <v>94</v>
      </c>
      <c r="E249" s="11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" customFormat="1" ht="20.25" customHeight="1">
      <c r="A250" s="8" t="s">
        <v>252</v>
      </c>
      <c r="B250" s="9">
        <f>SUM(B251,B255,B257,B260)</f>
        <v>1032.8899999999999</v>
      </c>
      <c r="C250" s="9">
        <f>SUM(C251,C255,C257,C260)</f>
        <v>872.62</v>
      </c>
      <c r="D250" s="10">
        <f t="shared" si="28"/>
        <v>-160.26999999999987</v>
      </c>
      <c r="E250" s="11">
        <f aca="true" t="shared" si="29" ref="E250:E253">SUM(D250/B250*100)</f>
        <v>-15.516657146453145</v>
      </c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" customFormat="1" ht="20.25" customHeight="1">
      <c r="A251" s="8" t="s">
        <v>253</v>
      </c>
      <c r="B251" s="9">
        <f>SUM(B252:B254)</f>
        <v>384.27</v>
      </c>
      <c r="C251" s="9">
        <f>SUM(C252:C254)</f>
        <v>224</v>
      </c>
      <c r="D251" s="10">
        <f t="shared" si="28"/>
        <v>-160.26999999999998</v>
      </c>
      <c r="E251" s="11">
        <f t="shared" si="29"/>
        <v>-41.70765347281859</v>
      </c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" customFormat="1" ht="20.25" customHeight="1">
      <c r="A252" s="8" t="s">
        <v>254</v>
      </c>
      <c r="B252" s="9">
        <v>71.35</v>
      </c>
      <c r="C252" s="9">
        <v>70</v>
      </c>
      <c r="D252" s="10">
        <f t="shared" si="28"/>
        <v>-1.3499999999999943</v>
      </c>
      <c r="E252" s="11">
        <f t="shared" si="29"/>
        <v>-1.8920812894183525</v>
      </c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" customFormat="1" ht="20.25" customHeight="1">
      <c r="A253" s="8" t="s">
        <v>255</v>
      </c>
      <c r="B253" s="9">
        <f>268.16+44.76</f>
        <v>312.92</v>
      </c>
      <c r="C253" s="9">
        <v>154</v>
      </c>
      <c r="D253" s="10">
        <f t="shared" si="28"/>
        <v>-158.92000000000002</v>
      </c>
      <c r="E253" s="11">
        <f t="shared" si="29"/>
        <v>-50.786143423239174</v>
      </c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" customFormat="1" ht="20.25" customHeight="1">
      <c r="A254" s="8" t="s">
        <v>256</v>
      </c>
      <c r="B254" s="9">
        <f>312.92-268.16-44.76</f>
        <v>0</v>
      </c>
      <c r="C254" s="9">
        <f>312.92-268.16-44.76</f>
        <v>0</v>
      </c>
      <c r="D254" s="10">
        <f t="shared" si="28"/>
        <v>0</v>
      </c>
      <c r="E254" s="11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" customFormat="1" ht="20.25" customHeight="1">
      <c r="A255" s="8" t="s">
        <v>257</v>
      </c>
      <c r="B255" s="9">
        <f>SUM(B256)</f>
        <v>15</v>
      </c>
      <c r="C255" s="9">
        <f>SUM(C256)</f>
        <v>15</v>
      </c>
      <c r="D255" s="10">
        <f t="shared" si="28"/>
        <v>0</v>
      </c>
      <c r="E255" s="11">
        <f aca="true" t="shared" si="30" ref="E255:E264">SUM(D255/B255*100)</f>
        <v>0</v>
      </c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" customFormat="1" ht="20.25" customHeight="1">
      <c r="A256" s="8" t="s">
        <v>258</v>
      </c>
      <c r="B256" s="9">
        <v>15</v>
      </c>
      <c r="C256" s="9">
        <v>15</v>
      </c>
      <c r="D256" s="10">
        <f t="shared" si="28"/>
        <v>0</v>
      </c>
      <c r="E256" s="11">
        <f t="shared" si="30"/>
        <v>0</v>
      </c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" customFormat="1" ht="20.25" customHeight="1">
      <c r="A257" s="8" t="s">
        <v>259</v>
      </c>
      <c r="B257" s="9">
        <f>SUM(B258:B259)</f>
        <v>633.62</v>
      </c>
      <c r="C257" s="9">
        <f>SUM(C258:C259)</f>
        <v>633.62</v>
      </c>
      <c r="D257" s="10">
        <f t="shared" si="28"/>
        <v>0</v>
      </c>
      <c r="E257" s="11">
        <f t="shared" si="30"/>
        <v>0</v>
      </c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" customFormat="1" ht="20.25" customHeight="1">
      <c r="A258" s="8" t="s">
        <v>260</v>
      </c>
      <c r="B258" s="9">
        <v>613.62</v>
      </c>
      <c r="C258" s="9">
        <v>613.62</v>
      </c>
      <c r="D258" s="10">
        <f t="shared" si="28"/>
        <v>0</v>
      </c>
      <c r="E258" s="11">
        <f t="shared" si="30"/>
        <v>0</v>
      </c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" customFormat="1" ht="20.25" customHeight="1">
      <c r="A259" s="8" t="s">
        <v>261</v>
      </c>
      <c r="B259" s="9">
        <v>20</v>
      </c>
      <c r="C259" s="9">
        <v>20</v>
      </c>
      <c r="D259" s="10">
        <f t="shared" si="28"/>
        <v>0</v>
      </c>
      <c r="E259" s="11">
        <f t="shared" si="30"/>
        <v>0</v>
      </c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" customFormat="1" ht="20.25" customHeight="1">
      <c r="A260" s="8" t="s">
        <v>262</v>
      </c>
      <c r="B260" s="9"/>
      <c r="C260" s="9"/>
      <c r="D260" s="10">
        <f t="shared" si="28"/>
        <v>0</v>
      </c>
      <c r="E260" s="11" t="e">
        <f t="shared" si="30"/>
        <v>#DIV/0!</v>
      </c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" customFormat="1" ht="20.25" customHeight="1">
      <c r="A261" s="8" t="s">
        <v>263</v>
      </c>
      <c r="B261" s="9"/>
      <c r="C261" s="9"/>
      <c r="D261" s="10">
        <f t="shared" si="28"/>
        <v>0</v>
      </c>
      <c r="E261" s="11" t="e">
        <f t="shared" si="30"/>
        <v>#DIV/0!</v>
      </c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" customFormat="1" ht="20.25" customHeight="1">
      <c r="A262" s="8" t="s">
        <v>264</v>
      </c>
      <c r="B262" s="9">
        <f>SUM(B263,B268,B270,B272,B274)</f>
        <v>2616.99</v>
      </c>
      <c r="C262" s="9">
        <f>SUM(C263,C268,C270,C272,C274)</f>
        <v>3053</v>
      </c>
      <c r="D262" s="10">
        <f t="shared" si="28"/>
        <v>436.0100000000002</v>
      </c>
      <c r="E262" s="11">
        <f t="shared" si="30"/>
        <v>16.66074383165393</v>
      </c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" customFormat="1" ht="20.25" customHeight="1">
      <c r="A263" s="8" t="s">
        <v>265</v>
      </c>
      <c r="B263" s="9">
        <f>SUM(B264:B267)</f>
        <v>1354.92</v>
      </c>
      <c r="C263" s="9">
        <f>SUM(C264:C267)</f>
        <v>1914</v>
      </c>
      <c r="D263" s="10">
        <f t="shared" si="28"/>
        <v>559.0799999999999</v>
      </c>
      <c r="E263" s="11">
        <f t="shared" si="30"/>
        <v>41.26295279426091</v>
      </c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ht="20.25" customHeight="1">
      <c r="A264" s="8" t="s">
        <v>266</v>
      </c>
      <c r="B264" s="9">
        <v>778.97</v>
      </c>
      <c r="C264" s="9">
        <v>1842</v>
      </c>
      <c r="D264" s="10">
        <f t="shared" si="28"/>
        <v>1063.03</v>
      </c>
      <c r="E264" s="11">
        <f t="shared" si="30"/>
        <v>136.46610267404392</v>
      </c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ht="20.25" customHeight="1">
      <c r="A265" s="8" t="s">
        <v>267</v>
      </c>
      <c r="B265" s="9">
        <v>78.95</v>
      </c>
      <c r="C265" s="9">
        <v>72</v>
      </c>
      <c r="D265" s="10">
        <f t="shared" si="28"/>
        <v>-6.950000000000003</v>
      </c>
      <c r="E265" s="11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ht="20.25" customHeight="1">
      <c r="A266" s="8" t="s">
        <v>268</v>
      </c>
      <c r="B266" s="9"/>
      <c r="C266" s="9"/>
      <c r="D266" s="10">
        <f t="shared" si="28"/>
        <v>0</v>
      </c>
      <c r="E266" s="11" t="e">
        <f aca="true" t="shared" si="31" ref="E266:E273">SUM(D266/B266*100)</f>
        <v>#DIV/0!</v>
      </c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ht="20.25" customHeight="1">
      <c r="A267" s="8" t="s">
        <v>269</v>
      </c>
      <c r="B267" s="9">
        <v>497</v>
      </c>
      <c r="C267" s="9"/>
      <c r="D267" s="10">
        <f t="shared" si="28"/>
        <v>-497</v>
      </c>
      <c r="E267" s="11">
        <f t="shared" si="31"/>
        <v>-100</v>
      </c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" customFormat="1" ht="20.25" customHeight="1">
      <c r="A268" s="8" t="s">
        <v>270</v>
      </c>
      <c r="B268" s="9">
        <f aca="true" t="shared" si="32" ref="B268:B272">SUM(B269)</f>
        <v>426.84</v>
      </c>
      <c r="C268" s="9">
        <f aca="true" t="shared" si="33" ref="C268:C272">SUM(C269)</f>
        <v>285</v>
      </c>
      <c r="D268" s="10">
        <f t="shared" si="28"/>
        <v>-141.83999999999997</v>
      </c>
      <c r="E268" s="11">
        <f t="shared" si="31"/>
        <v>-33.230250210851835</v>
      </c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" customFormat="1" ht="20.25" customHeight="1">
      <c r="A269" s="8" t="s">
        <v>271</v>
      </c>
      <c r="B269" s="9">
        <v>426.84</v>
      </c>
      <c r="C269" s="9">
        <v>285</v>
      </c>
      <c r="D269" s="10">
        <f t="shared" si="28"/>
        <v>-141.83999999999997</v>
      </c>
      <c r="E269" s="11">
        <f t="shared" si="31"/>
        <v>-33.230250210851835</v>
      </c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" customFormat="1" ht="20.25" customHeight="1">
      <c r="A270" s="8" t="s">
        <v>272</v>
      </c>
      <c r="B270" s="9">
        <f t="shared" si="32"/>
        <v>590.38</v>
      </c>
      <c r="C270" s="9">
        <f t="shared" si="33"/>
        <v>171</v>
      </c>
      <c r="D270" s="10">
        <f t="shared" si="28"/>
        <v>-419.38</v>
      </c>
      <c r="E270" s="11">
        <f t="shared" si="31"/>
        <v>-71.0356041871337</v>
      </c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" customFormat="1" ht="20.25" customHeight="1">
      <c r="A271" s="8" t="s">
        <v>273</v>
      </c>
      <c r="B271" s="9">
        <v>590.38</v>
      </c>
      <c r="C271" s="9">
        <v>171</v>
      </c>
      <c r="D271" s="10">
        <f t="shared" si="28"/>
        <v>-419.38</v>
      </c>
      <c r="E271" s="11">
        <f t="shared" si="31"/>
        <v>-71.0356041871337</v>
      </c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" customFormat="1" ht="20.25" customHeight="1">
      <c r="A272" s="8" t="s">
        <v>274</v>
      </c>
      <c r="B272" s="9">
        <f t="shared" si="32"/>
        <v>244.85</v>
      </c>
      <c r="C272" s="9">
        <f t="shared" si="33"/>
        <v>249</v>
      </c>
      <c r="D272" s="10">
        <f t="shared" si="28"/>
        <v>4.150000000000006</v>
      </c>
      <c r="E272" s="11">
        <f t="shared" si="31"/>
        <v>1.6949152542372905</v>
      </c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" customFormat="1" ht="20.25" customHeight="1">
      <c r="A273" s="8" t="s">
        <v>275</v>
      </c>
      <c r="B273" s="9">
        <v>244.85</v>
      </c>
      <c r="C273" s="9">
        <v>249</v>
      </c>
      <c r="D273" s="10">
        <f t="shared" si="28"/>
        <v>4.150000000000006</v>
      </c>
      <c r="E273" s="11">
        <f t="shared" si="31"/>
        <v>1.6949152542372905</v>
      </c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" customFormat="1" ht="20.25" customHeight="1">
      <c r="A274" s="13" t="s">
        <v>276</v>
      </c>
      <c r="B274" s="9">
        <f>SUM(B275)</f>
        <v>0</v>
      </c>
      <c r="C274" s="9">
        <f>SUM(C275)</f>
        <v>434</v>
      </c>
      <c r="D274" s="10">
        <f t="shared" si="28"/>
        <v>434</v>
      </c>
      <c r="E274" s="11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" customFormat="1" ht="20.25" customHeight="1">
      <c r="A275" s="12" t="s">
        <v>276</v>
      </c>
      <c r="B275" s="9"/>
      <c r="C275" s="9">
        <v>434</v>
      </c>
      <c r="D275" s="10">
        <f t="shared" si="28"/>
        <v>434</v>
      </c>
      <c r="E275" s="11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" customFormat="1" ht="20.25" customHeight="1">
      <c r="A276" s="8" t="s">
        <v>277</v>
      </c>
      <c r="B276" s="9">
        <f>SUM(B277,B285,B295,B301,B306,B309,B311)</f>
        <v>4079.45</v>
      </c>
      <c r="C276" s="9">
        <f>SUM(C277,C285,C295,C301,C306,C309,C311)</f>
        <v>4440</v>
      </c>
      <c r="D276" s="10">
        <f t="shared" si="28"/>
        <v>360.5500000000002</v>
      </c>
      <c r="E276" s="11">
        <f aca="true" t="shared" si="34" ref="E276:E302">SUM(D276/B276*100)</f>
        <v>8.838201228106735</v>
      </c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" customFormat="1" ht="20.25" customHeight="1">
      <c r="A277" s="8" t="s">
        <v>278</v>
      </c>
      <c r="B277" s="9">
        <f>SUM(B278:B284)</f>
        <v>2357.3799999999997</v>
      </c>
      <c r="C277" s="9">
        <f>SUM(C278:C284)</f>
        <v>2540</v>
      </c>
      <c r="D277" s="10">
        <f t="shared" si="28"/>
        <v>182.62000000000035</v>
      </c>
      <c r="E277" s="11">
        <f t="shared" si="34"/>
        <v>7.746735782945489</v>
      </c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" customFormat="1" ht="20.25" customHeight="1">
      <c r="A278" s="8" t="s">
        <v>279</v>
      </c>
      <c r="B278" s="9">
        <v>597.82</v>
      </c>
      <c r="C278" s="9">
        <v>560</v>
      </c>
      <c r="D278" s="10">
        <f t="shared" si="28"/>
        <v>-37.82000000000005</v>
      </c>
      <c r="E278" s="11">
        <f t="shared" si="34"/>
        <v>-6.326318958883953</v>
      </c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" customFormat="1" ht="20.25" customHeight="1">
      <c r="A279" s="8" t="s">
        <v>280</v>
      </c>
      <c r="B279" s="9">
        <v>1538.36</v>
      </c>
      <c r="C279" s="9">
        <v>1769</v>
      </c>
      <c r="D279" s="10">
        <f t="shared" si="28"/>
        <v>230.6400000000001</v>
      </c>
      <c r="E279" s="11">
        <f t="shared" si="34"/>
        <v>14.992589510907727</v>
      </c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" customFormat="1" ht="20.25" customHeight="1">
      <c r="A280" s="8" t="s">
        <v>281</v>
      </c>
      <c r="B280" s="9"/>
      <c r="C280" s="9"/>
      <c r="D280" s="10">
        <f t="shared" si="28"/>
        <v>0</v>
      </c>
      <c r="E280" s="11" t="e">
        <f t="shared" si="34"/>
        <v>#DIV/0!</v>
      </c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" customFormat="1" ht="20.25" customHeight="1">
      <c r="A281" s="8" t="s">
        <v>282</v>
      </c>
      <c r="B281" s="9">
        <v>15</v>
      </c>
      <c r="C281" s="9"/>
      <c r="D281" s="10">
        <f t="shared" si="28"/>
        <v>-15</v>
      </c>
      <c r="E281" s="11">
        <f t="shared" si="34"/>
        <v>-100</v>
      </c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" customFormat="1" ht="20.25" customHeight="1">
      <c r="A282" s="8" t="s">
        <v>283</v>
      </c>
      <c r="B282" s="9">
        <v>10</v>
      </c>
      <c r="C282" s="9"/>
      <c r="D282" s="10">
        <f t="shared" si="28"/>
        <v>-10</v>
      </c>
      <c r="E282" s="11">
        <f t="shared" si="34"/>
        <v>-100</v>
      </c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" customFormat="1" ht="20.25" customHeight="1">
      <c r="A283" s="8" t="s">
        <v>284</v>
      </c>
      <c r="B283" s="9"/>
      <c r="C283" s="9"/>
      <c r="D283" s="10">
        <f t="shared" si="28"/>
        <v>0</v>
      </c>
      <c r="E283" s="11" t="e">
        <f t="shared" si="34"/>
        <v>#DIV/0!</v>
      </c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" customFormat="1" ht="20.25" customHeight="1">
      <c r="A284" s="8" t="s">
        <v>285</v>
      </c>
      <c r="B284" s="9">
        <v>196.2</v>
      </c>
      <c r="C284" s="9">
        <v>211</v>
      </c>
      <c r="D284" s="10">
        <f t="shared" si="28"/>
        <v>14.800000000000011</v>
      </c>
      <c r="E284" s="11">
        <f t="shared" si="34"/>
        <v>7.543323139653421</v>
      </c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" customFormat="1" ht="20.25" customHeight="1">
      <c r="A285" s="8" t="s">
        <v>286</v>
      </c>
      <c r="B285" s="9">
        <f>SUM(B286:B294)</f>
        <v>833.11</v>
      </c>
      <c r="C285" s="9">
        <f>SUM(C286:C294)</f>
        <v>946</v>
      </c>
      <c r="D285" s="10">
        <f t="shared" si="28"/>
        <v>112.88999999999999</v>
      </c>
      <c r="E285" s="11">
        <f t="shared" si="34"/>
        <v>13.550431515646192</v>
      </c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" customFormat="1" ht="20.25" customHeight="1">
      <c r="A286" s="8" t="s">
        <v>287</v>
      </c>
      <c r="B286" s="9">
        <v>409.92</v>
      </c>
      <c r="C286" s="9">
        <v>362</v>
      </c>
      <c r="D286" s="10">
        <f t="shared" si="28"/>
        <v>-47.920000000000016</v>
      </c>
      <c r="E286" s="11">
        <f t="shared" si="34"/>
        <v>-11.690085870413743</v>
      </c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" customFormat="1" ht="20.25" customHeight="1">
      <c r="A287" s="8" t="s">
        <v>288</v>
      </c>
      <c r="B287" s="9">
        <v>361.19</v>
      </c>
      <c r="C287" s="9">
        <v>481</v>
      </c>
      <c r="D287" s="10">
        <f t="shared" si="28"/>
        <v>119.81</v>
      </c>
      <c r="E287" s="11">
        <f t="shared" si="34"/>
        <v>33.17090727871757</v>
      </c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" customFormat="1" ht="20.25" customHeight="1">
      <c r="A288" s="8" t="s">
        <v>289</v>
      </c>
      <c r="B288" s="9"/>
      <c r="C288" s="9"/>
      <c r="D288" s="10">
        <f t="shared" si="28"/>
        <v>0</v>
      </c>
      <c r="E288" s="11" t="e">
        <f t="shared" si="34"/>
        <v>#DIV/0!</v>
      </c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" customFormat="1" ht="20.25" customHeight="1">
      <c r="A289" s="8" t="s">
        <v>290</v>
      </c>
      <c r="B289" s="9"/>
      <c r="C289" s="9"/>
      <c r="D289" s="10">
        <f t="shared" si="28"/>
        <v>0</v>
      </c>
      <c r="E289" s="11" t="e">
        <f t="shared" si="34"/>
        <v>#DIV/0!</v>
      </c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" customFormat="1" ht="20.25" customHeight="1">
      <c r="A290" s="8" t="s">
        <v>291</v>
      </c>
      <c r="B290" s="9"/>
      <c r="C290" s="9"/>
      <c r="D290" s="10">
        <f t="shared" si="28"/>
        <v>0</v>
      </c>
      <c r="E290" s="11" t="e">
        <f t="shared" si="34"/>
        <v>#DIV/0!</v>
      </c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" customFormat="1" ht="20.25" customHeight="1">
      <c r="A291" s="8" t="s">
        <v>292</v>
      </c>
      <c r="B291" s="9">
        <v>8</v>
      </c>
      <c r="C291" s="9">
        <v>12</v>
      </c>
      <c r="D291" s="10">
        <f t="shared" si="28"/>
        <v>4</v>
      </c>
      <c r="E291" s="11">
        <f t="shared" si="34"/>
        <v>50</v>
      </c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" customFormat="1" ht="20.25" customHeight="1">
      <c r="A292" s="8" t="s">
        <v>293</v>
      </c>
      <c r="B292" s="9"/>
      <c r="C292" s="9"/>
      <c r="D292" s="10">
        <f t="shared" si="28"/>
        <v>0</v>
      </c>
      <c r="E292" s="11" t="e">
        <f t="shared" si="34"/>
        <v>#DIV/0!</v>
      </c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" customFormat="1" ht="20.25" customHeight="1">
      <c r="A293" s="8" t="s">
        <v>294</v>
      </c>
      <c r="B293" s="9"/>
      <c r="C293" s="9">
        <v>55</v>
      </c>
      <c r="D293" s="10">
        <f t="shared" si="28"/>
        <v>55</v>
      </c>
      <c r="E293" s="11" t="e">
        <f t="shared" si="34"/>
        <v>#DIV/0!</v>
      </c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" customFormat="1" ht="20.25" customHeight="1">
      <c r="A294" s="8" t="s">
        <v>295</v>
      </c>
      <c r="B294" s="9">
        <v>54</v>
      </c>
      <c r="C294" s="9">
        <v>36</v>
      </c>
      <c r="D294" s="10">
        <f t="shared" si="28"/>
        <v>-18</v>
      </c>
      <c r="E294" s="11">
        <f t="shared" si="34"/>
        <v>-33.33333333333333</v>
      </c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" customFormat="1" ht="20.25" customHeight="1">
      <c r="A295" s="8" t="s">
        <v>296</v>
      </c>
      <c r="B295" s="9">
        <f>SUM(B296:B300)</f>
        <v>740.9200000000001</v>
      </c>
      <c r="C295" s="9">
        <f>SUM(C296:C300)</f>
        <v>804</v>
      </c>
      <c r="D295" s="10">
        <f aca="true" t="shared" si="35" ref="D295:D358">SUM(C295-B295)</f>
        <v>63.07999999999993</v>
      </c>
      <c r="E295" s="11">
        <f t="shared" si="34"/>
        <v>8.51373967499864</v>
      </c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" customFormat="1" ht="20.25" customHeight="1">
      <c r="A296" s="8" t="s">
        <v>297</v>
      </c>
      <c r="B296" s="9">
        <v>180.2</v>
      </c>
      <c r="C296" s="9">
        <v>128</v>
      </c>
      <c r="D296" s="10">
        <f t="shared" si="35"/>
        <v>-52.19999999999999</v>
      </c>
      <c r="E296" s="11">
        <f t="shared" si="34"/>
        <v>-28.96781354051054</v>
      </c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" customFormat="1" ht="20.25" customHeight="1">
      <c r="A297" s="8" t="s">
        <v>298</v>
      </c>
      <c r="B297" s="9">
        <v>450.72</v>
      </c>
      <c r="C297" s="9">
        <v>566</v>
      </c>
      <c r="D297" s="10">
        <f t="shared" si="35"/>
        <v>115.27999999999997</v>
      </c>
      <c r="E297" s="11">
        <f t="shared" si="34"/>
        <v>25.576854810081638</v>
      </c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" customFormat="1" ht="20.25" customHeight="1">
      <c r="A298" s="8" t="s">
        <v>299</v>
      </c>
      <c r="B298" s="9"/>
      <c r="C298" s="9"/>
      <c r="D298" s="10">
        <f t="shared" si="35"/>
        <v>0</v>
      </c>
      <c r="E298" s="11" t="e">
        <f t="shared" si="34"/>
        <v>#DIV/0!</v>
      </c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" customFormat="1" ht="20.25" customHeight="1">
      <c r="A299" s="8" t="s">
        <v>300</v>
      </c>
      <c r="B299" s="9">
        <v>30</v>
      </c>
      <c r="C299" s="9">
        <v>30</v>
      </c>
      <c r="D299" s="10">
        <f t="shared" si="35"/>
        <v>0</v>
      </c>
      <c r="E299" s="11">
        <f t="shared" si="34"/>
        <v>0</v>
      </c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" customFormat="1" ht="20.25" customHeight="1">
      <c r="A300" s="8" t="s">
        <v>301</v>
      </c>
      <c r="B300" s="9">
        <v>80</v>
      </c>
      <c r="C300" s="9">
        <v>80</v>
      </c>
      <c r="D300" s="10">
        <f t="shared" si="35"/>
        <v>0</v>
      </c>
      <c r="E300" s="11">
        <f t="shared" si="34"/>
        <v>0</v>
      </c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" customFormat="1" ht="20.25" customHeight="1">
      <c r="A301" s="8" t="s">
        <v>302</v>
      </c>
      <c r="B301" s="9">
        <f>SUM(B302:B305)</f>
        <v>139.44</v>
      </c>
      <c r="C301" s="9">
        <f>SUM(C302:C305)</f>
        <v>147</v>
      </c>
      <c r="D301" s="10">
        <f t="shared" si="35"/>
        <v>7.560000000000002</v>
      </c>
      <c r="E301" s="11">
        <f t="shared" si="34"/>
        <v>5.4216867469879535</v>
      </c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" customFormat="1" ht="20.25" customHeight="1">
      <c r="A302" s="8" t="s">
        <v>303</v>
      </c>
      <c r="B302" s="9">
        <v>86.44</v>
      </c>
      <c r="C302" s="9">
        <v>50</v>
      </c>
      <c r="D302" s="10">
        <f t="shared" si="35"/>
        <v>-36.44</v>
      </c>
      <c r="E302" s="11">
        <f t="shared" si="34"/>
        <v>-42.15640906987505</v>
      </c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" customFormat="1" ht="20.25" customHeight="1">
      <c r="A303" s="12" t="s">
        <v>304</v>
      </c>
      <c r="B303" s="9"/>
      <c r="C303" s="9">
        <v>44</v>
      </c>
      <c r="D303" s="10">
        <f t="shared" si="35"/>
        <v>44</v>
      </c>
      <c r="E303" s="11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" customFormat="1" ht="20.25" customHeight="1">
      <c r="A304" s="8" t="s">
        <v>305</v>
      </c>
      <c r="B304" s="9"/>
      <c r="C304" s="9"/>
      <c r="D304" s="10">
        <f t="shared" si="35"/>
        <v>0</v>
      </c>
      <c r="E304" s="11" t="e">
        <f aca="true" t="shared" si="36" ref="E304:E316">SUM(D304/B304*100)</f>
        <v>#DIV/0!</v>
      </c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" customFormat="1" ht="20.25" customHeight="1">
      <c r="A305" s="8" t="s">
        <v>306</v>
      </c>
      <c r="B305" s="9">
        <v>53</v>
      </c>
      <c r="C305" s="9">
        <v>53</v>
      </c>
      <c r="D305" s="10">
        <f t="shared" si="35"/>
        <v>0</v>
      </c>
      <c r="E305" s="11">
        <f t="shared" si="36"/>
        <v>0</v>
      </c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" customFormat="1" ht="20.25" customHeight="1">
      <c r="A306" s="8" t="s">
        <v>307</v>
      </c>
      <c r="B306" s="9">
        <f>SUM(B307:B308)</f>
        <v>0</v>
      </c>
      <c r="C306" s="9">
        <f>SUM(C307:C308)</f>
        <v>0</v>
      </c>
      <c r="D306" s="10">
        <f t="shared" si="35"/>
        <v>0</v>
      </c>
      <c r="E306" s="11" t="e">
        <f t="shared" si="36"/>
        <v>#DIV/0!</v>
      </c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" customFormat="1" ht="20.25" customHeight="1">
      <c r="A307" s="8" t="s">
        <v>308</v>
      </c>
      <c r="B307" s="9"/>
      <c r="C307" s="9"/>
      <c r="D307" s="10">
        <f t="shared" si="35"/>
        <v>0</v>
      </c>
      <c r="E307" s="11" t="e">
        <f t="shared" si="36"/>
        <v>#DIV/0!</v>
      </c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" customFormat="1" ht="20.25" customHeight="1">
      <c r="A308" s="8" t="s">
        <v>309</v>
      </c>
      <c r="B308" s="9"/>
      <c r="C308" s="9"/>
      <c r="D308" s="10">
        <f t="shared" si="35"/>
        <v>0</v>
      </c>
      <c r="E308" s="11" t="e">
        <f t="shared" si="36"/>
        <v>#DIV/0!</v>
      </c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" customFormat="1" ht="20.25" customHeight="1">
      <c r="A309" s="8" t="s">
        <v>310</v>
      </c>
      <c r="B309" s="9">
        <f aca="true" t="shared" si="37" ref="B309:B313">SUM(B310)</f>
        <v>8.6</v>
      </c>
      <c r="C309" s="9">
        <f aca="true" t="shared" si="38" ref="C309:C313">SUM(C310)</f>
        <v>3</v>
      </c>
      <c r="D309" s="10">
        <f t="shared" si="35"/>
        <v>-5.6</v>
      </c>
      <c r="E309" s="11">
        <f t="shared" si="36"/>
        <v>-65.11627906976743</v>
      </c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" customFormat="1" ht="20.25" customHeight="1">
      <c r="A310" s="8" t="s">
        <v>311</v>
      </c>
      <c r="B310" s="9">
        <v>8.6</v>
      </c>
      <c r="C310" s="9">
        <v>3</v>
      </c>
      <c r="D310" s="10">
        <f t="shared" si="35"/>
        <v>-5.6</v>
      </c>
      <c r="E310" s="11">
        <f t="shared" si="36"/>
        <v>-65.11627906976743</v>
      </c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" customFormat="1" ht="20.25" customHeight="1">
      <c r="A311" s="8" t="s">
        <v>312</v>
      </c>
      <c r="B311" s="9">
        <f t="shared" si="37"/>
        <v>0</v>
      </c>
      <c r="C311" s="9">
        <f t="shared" si="38"/>
        <v>0</v>
      </c>
      <c r="D311" s="10">
        <f t="shared" si="35"/>
        <v>0</v>
      </c>
      <c r="E311" s="11" t="e">
        <f t="shared" si="36"/>
        <v>#DIV/0!</v>
      </c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" customFormat="1" ht="20.25" customHeight="1">
      <c r="A312" s="8" t="s">
        <v>313</v>
      </c>
      <c r="B312" s="9"/>
      <c r="C312" s="9"/>
      <c r="D312" s="10">
        <f t="shared" si="35"/>
        <v>0</v>
      </c>
      <c r="E312" s="11" t="e">
        <f t="shared" si="36"/>
        <v>#DIV/0!</v>
      </c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" customFormat="1" ht="20.25" customHeight="1">
      <c r="A313" s="8" t="s">
        <v>314</v>
      </c>
      <c r="B313" s="9">
        <f t="shared" si="37"/>
        <v>332.28</v>
      </c>
      <c r="C313" s="9">
        <f t="shared" si="38"/>
        <v>351</v>
      </c>
      <c r="D313" s="10">
        <f t="shared" si="35"/>
        <v>18.720000000000027</v>
      </c>
      <c r="E313" s="11">
        <f t="shared" si="36"/>
        <v>5.633802816901417</v>
      </c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" customFormat="1" ht="20.25" customHeight="1">
      <c r="A314" s="8" t="s">
        <v>315</v>
      </c>
      <c r="B314" s="9">
        <f>SUM(B315:B317)</f>
        <v>332.28</v>
      </c>
      <c r="C314" s="9">
        <f>SUM(C315:C317)</f>
        <v>351</v>
      </c>
      <c r="D314" s="10">
        <f t="shared" si="35"/>
        <v>18.720000000000027</v>
      </c>
      <c r="E314" s="11">
        <f t="shared" si="36"/>
        <v>5.633802816901417</v>
      </c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" customFormat="1" ht="20.25" customHeight="1">
      <c r="A315" s="8" t="s">
        <v>316</v>
      </c>
      <c r="B315" s="9">
        <v>133.85</v>
      </c>
      <c r="C315" s="9">
        <v>137</v>
      </c>
      <c r="D315" s="10">
        <f t="shared" si="35"/>
        <v>3.1500000000000057</v>
      </c>
      <c r="E315" s="11">
        <f t="shared" si="36"/>
        <v>2.353380649981327</v>
      </c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" customFormat="1" ht="20.25" customHeight="1">
      <c r="A316" s="8" t="s">
        <v>317</v>
      </c>
      <c r="B316" s="9">
        <v>29.73</v>
      </c>
      <c r="C316" s="9">
        <v>29</v>
      </c>
      <c r="D316" s="10">
        <f t="shared" si="35"/>
        <v>-0.7300000000000004</v>
      </c>
      <c r="E316" s="11">
        <f t="shared" si="36"/>
        <v>-2.4554322233434256</v>
      </c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" customFormat="1" ht="20.25" customHeight="1">
      <c r="A317" s="8" t="s">
        <v>318</v>
      </c>
      <c r="B317" s="9">
        <v>168.7</v>
      </c>
      <c r="C317" s="9">
        <v>185</v>
      </c>
      <c r="D317" s="10">
        <f t="shared" si="35"/>
        <v>16.30000000000001</v>
      </c>
      <c r="E317" s="11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" customFormat="1" ht="20.25" customHeight="1">
      <c r="A318" s="8" t="s">
        <v>319</v>
      </c>
      <c r="B318" s="9">
        <f>SUM(B319,B323)</f>
        <v>704.45</v>
      </c>
      <c r="C318" s="9">
        <f>SUM(C319,C323)</f>
        <v>450</v>
      </c>
      <c r="D318" s="10">
        <f t="shared" si="35"/>
        <v>-254.45000000000005</v>
      </c>
      <c r="E318" s="11">
        <f aca="true" t="shared" si="39" ref="E318:E321">SUM(D318/B318*100)</f>
        <v>-36.12037759954575</v>
      </c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" customFormat="1" ht="20.25" customHeight="1">
      <c r="A319" s="8" t="s">
        <v>320</v>
      </c>
      <c r="B319" s="9">
        <f>SUM(B320:B321)</f>
        <v>444.45</v>
      </c>
      <c r="C319" s="9">
        <f>SUM(C320:C322)</f>
        <v>450</v>
      </c>
      <c r="D319" s="10">
        <f t="shared" si="35"/>
        <v>5.550000000000011</v>
      </c>
      <c r="E319" s="11">
        <f t="shared" si="39"/>
        <v>1.2487343908201174</v>
      </c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" customFormat="1" ht="20.25" customHeight="1">
      <c r="A320" s="8" t="s">
        <v>321</v>
      </c>
      <c r="B320" s="9">
        <v>204.56</v>
      </c>
      <c r="C320" s="9">
        <v>107</v>
      </c>
      <c r="D320" s="10">
        <f t="shared" si="35"/>
        <v>-97.56</v>
      </c>
      <c r="E320" s="11">
        <f t="shared" si="39"/>
        <v>-47.69260852561596</v>
      </c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" customFormat="1" ht="20.25" customHeight="1">
      <c r="A321" s="8" t="s">
        <v>322</v>
      </c>
      <c r="B321" s="9">
        <v>239.89</v>
      </c>
      <c r="C321" s="9"/>
      <c r="D321" s="10">
        <f t="shared" si="35"/>
        <v>-239.89</v>
      </c>
      <c r="E321" s="11">
        <f t="shared" si="39"/>
        <v>-100</v>
      </c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" customFormat="1" ht="20.25" customHeight="1">
      <c r="A322" s="12" t="s">
        <v>323</v>
      </c>
      <c r="B322" s="9"/>
      <c r="C322" s="9">
        <v>343</v>
      </c>
      <c r="D322" s="10">
        <f t="shared" si="35"/>
        <v>343</v>
      </c>
      <c r="E322" s="11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" customFormat="1" ht="20.25" customHeight="1">
      <c r="A323" s="8" t="s">
        <v>324</v>
      </c>
      <c r="B323" s="9">
        <f>SUM(B324)</f>
        <v>260</v>
      </c>
      <c r="C323" s="9">
        <f>SUM(C324)</f>
        <v>0</v>
      </c>
      <c r="D323" s="10">
        <f t="shared" si="35"/>
        <v>-260</v>
      </c>
      <c r="E323" s="11">
        <f aca="true" t="shared" si="40" ref="E323:E329">SUM(D323/B323*100)</f>
        <v>-100</v>
      </c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" customFormat="1" ht="20.25" customHeight="1">
      <c r="A324" s="8" t="s">
        <v>325</v>
      </c>
      <c r="B324" s="9">
        <v>260</v>
      </c>
      <c r="C324" s="9"/>
      <c r="D324" s="10">
        <f t="shared" si="35"/>
        <v>-260</v>
      </c>
      <c r="E324" s="11">
        <f t="shared" si="40"/>
        <v>-100</v>
      </c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" customFormat="1" ht="20.25" customHeight="1">
      <c r="A325" s="8" t="s">
        <v>326</v>
      </c>
      <c r="B325" s="9">
        <f>SUM(B326,B331)</f>
        <v>926.9300000000001</v>
      </c>
      <c r="C325" s="9">
        <f>SUM(C326,C331)</f>
        <v>960</v>
      </c>
      <c r="D325" s="10">
        <f t="shared" si="35"/>
        <v>33.069999999999936</v>
      </c>
      <c r="E325" s="11">
        <f t="shared" si="40"/>
        <v>3.5676911956674116</v>
      </c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" customFormat="1" ht="20.25" customHeight="1">
      <c r="A326" s="8" t="s">
        <v>327</v>
      </c>
      <c r="B326" s="9">
        <f>SUM(B327:B330)</f>
        <v>877.49</v>
      </c>
      <c r="C326" s="9">
        <f>SUM(C327:C330)</f>
        <v>908</v>
      </c>
      <c r="D326" s="10">
        <f t="shared" si="35"/>
        <v>30.50999999999999</v>
      </c>
      <c r="E326" s="11">
        <f t="shared" si="40"/>
        <v>3.4769627004296333</v>
      </c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" customFormat="1" ht="20.25" customHeight="1">
      <c r="A327" s="8" t="s">
        <v>328</v>
      </c>
      <c r="B327" s="9">
        <f>1024.71-266.22</f>
        <v>758.49</v>
      </c>
      <c r="C327" s="9">
        <v>417</v>
      </c>
      <c r="D327" s="10">
        <f t="shared" si="35"/>
        <v>-341.49</v>
      </c>
      <c r="E327" s="11">
        <f t="shared" si="40"/>
        <v>-45.02234703160226</v>
      </c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" customFormat="1" ht="20.25" customHeight="1">
      <c r="A328" s="8" t="s">
        <v>329</v>
      </c>
      <c r="B328" s="9">
        <v>119</v>
      </c>
      <c r="C328" s="9"/>
      <c r="D328" s="10">
        <f t="shared" si="35"/>
        <v>-119</v>
      </c>
      <c r="E328" s="11">
        <f t="shared" si="40"/>
        <v>-100</v>
      </c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" customFormat="1" ht="20.25" customHeight="1">
      <c r="A329" s="8" t="s">
        <v>330</v>
      </c>
      <c r="B329" s="9"/>
      <c r="C329" s="9">
        <v>372</v>
      </c>
      <c r="D329" s="10">
        <f t="shared" si="35"/>
        <v>372</v>
      </c>
      <c r="E329" s="11" t="e">
        <f t="shared" si="40"/>
        <v>#DIV/0!</v>
      </c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" customFormat="1" ht="20.25" customHeight="1">
      <c r="A330" s="12" t="s">
        <v>331</v>
      </c>
      <c r="B330" s="9"/>
      <c r="C330" s="9">
        <v>119</v>
      </c>
      <c r="D330" s="10">
        <f t="shared" si="35"/>
        <v>119</v>
      </c>
      <c r="E330" s="11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" customFormat="1" ht="20.25" customHeight="1">
      <c r="A331" s="8" t="s">
        <v>332</v>
      </c>
      <c r="B331" s="9">
        <f>SUM(B332)</f>
        <v>49.44</v>
      </c>
      <c r="C331" s="9">
        <f>SUM(C332)</f>
        <v>52</v>
      </c>
      <c r="D331" s="10">
        <f t="shared" si="35"/>
        <v>2.5600000000000023</v>
      </c>
      <c r="E331" s="11">
        <f aca="true" t="shared" si="41" ref="E331:E337">SUM(D331/B331*100)</f>
        <v>5.177993527508096</v>
      </c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" customFormat="1" ht="20.25" customHeight="1">
      <c r="A332" s="8" t="s">
        <v>333</v>
      </c>
      <c r="B332" s="9">
        <v>49.44</v>
      </c>
      <c r="C332" s="9">
        <v>52</v>
      </c>
      <c r="D332" s="10">
        <f t="shared" si="35"/>
        <v>2.5600000000000023</v>
      </c>
      <c r="E332" s="11">
        <f t="shared" si="41"/>
        <v>5.177993527508096</v>
      </c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" customFormat="1" ht="20.25" customHeight="1">
      <c r="A333" s="8" t="s">
        <v>334</v>
      </c>
      <c r="B333" s="9">
        <f>SUM(B334,B337)</f>
        <v>713.51</v>
      </c>
      <c r="C333" s="9">
        <f>SUM(C334,C337)</f>
        <v>807</v>
      </c>
      <c r="D333" s="10">
        <f t="shared" si="35"/>
        <v>93.49000000000001</v>
      </c>
      <c r="E333" s="11">
        <f t="shared" si="41"/>
        <v>13.102829673024907</v>
      </c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" customFormat="1" ht="20.25" customHeight="1">
      <c r="A334" s="8" t="s">
        <v>335</v>
      </c>
      <c r="B334" s="9">
        <f>SUM(B335:B336)</f>
        <v>653.51</v>
      </c>
      <c r="C334" s="9">
        <f>SUM(C335:C336)</f>
        <v>757</v>
      </c>
      <c r="D334" s="10">
        <f t="shared" si="35"/>
        <v>103.49000000000001</v>
      </c>
      <c r="E334" s="11">
        <f t="shared" si="41"/>
        <v>15.836023932304021</v>
      </c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" customFormat="1" ht="20.25" customHeight="1">
      <c r="A335" s="8" t="s">
        <v>336</v>
      </c>
      <c r="B335" s="9">
        <v>598.51</v>
      </c>
      <c r="C335" s="9">
        <v>702</v>
      </c>
      <c r="D335" s="10">
        <f t="shared" si="35"/>
        <v>103.49000000000001</v>
      </c>
      <c r="E335" s="11">
        <f t="shared" si="41"/>
        <v>17.291273328766437</v>
      </c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" customFormat="1" ht="20.25" customHeight="1">
      <c r="A336" s="8" t="s">
        <v>337</v>
      </c>
      <c r="B336" s="9">
        <v>55</v>
      </c>
      <c r="C336" s="9">
        <v>55</v>
      </c>
      <c r="D336" s="10">
        <f t="shared" si="35"/>
        <v>0</v>
      </c>
      <c r="E336" s="11">
        <f t="shared" si="41"/>
        <v>0</v>
      </c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" customFormat="1" ht="20.25" customHeight="1">
      <c r="A337" s="8" t="s">
        <v>338</v>
      </c>
      <c r="B337" s="9">
        <f>SUM(B338:B339)</f>
        <v>60</v>
      </c>
      <c r="C337" s="9">
        <f>SUM(C338:C339)</f>
        <v>50</v>
      </c>
      <c r="D337" s="10">
        <f t="shared" si="35"/>
        <v>-10</v>
      </c>
      <c r="E337" s="11">
        <f t="shared" si="41"/>
        <v>-16.666666666666664</v>
      </c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" customFormat="1" ht="20.25" customHeight="1">
      <c r="A338" s="8" t="s">
        <v>339</v>
      </c>
      <c r="B338" s="9">
        <v>10</v>
      </c>
      <c r="C338" s="9"/>
      <c r="D338" s="10">
        <f t="shared" si="35"/>
        <v>-10</v>
      </c>
      <c r="E338" s="11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" customFormat="1" ht="20.25" customHeight="1">
      <c r="A339" s="8" t="s">
        <v>340</v>
      </c>
      <c r="B339" s="9">
        <v>50</v>
      </c>
      <c r="C339" s="9">
        <v>50</v>
      </c>
      <c r="D339" s="10">
        <f t="shared" si="35"/>
        <v>0</v>
      </c>
      <c r="E339" s="11">
        <f aca="true" t="shared" si="42" ref="E339:E355">SUM(D339/B339*100)</f>
        <v>0</v>
      </c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" customFormat="1" ht="20.25" customHeight="1">
      <c r="A340" s="8" t="s">
        <v>341</v>
      </c>
      <c r="B340" s="9"/>
      <c r="C340" s="9"/>
      <c r="D340" s="10">
        <f t="shared" si="35"/>
        <v>0</v>
      </c>
      <c r="E340" s="11" t="e">
        <f t="shared" si="42"/>
        <v>#DIV/0!</v>
      </c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" customFormat="1" ht="20.25" customHeight="1">
      <c r="A341" s="8" t="s">
        <v>342</v>
      </c>
      <c r="B341" s="9"/>
      <c r="C341" s="9"/>
      <c r="D341" s="10">
        <f t="shared" si="35"/>
        <v>0</v>
      </c>
      <c r="E341" s="11" t="e">
        <f t="shared" si="42"/>
        <v>#DIV/0!</v>
      </c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" customFormat="1" ht="20.25" customHeight="1">
      <c r="A342" s="8" t="s">
        <v>343</v>
      </c>
      <c r="B342" s="9"/>
      <c r="C342" s="9"/>
      <c r="D342" s="10">
        <f t="shared" si="35"/>
        <v>0</v>
      </c>
      <c r="E342" s="11" t="e">
        <f t="shared" si="42"/>
        <v>#DIV/0!</v>
      </c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" customFormat="1" ht="20.25" customHeight="1">
      <c r="A343" s="8" t="s">
        <v>344</v>
      </c>
      <c r="B343" s="9"/>
      <c r="C343" s="9"/>
      <c r="D343" s="10">
        <f t="shared" si="35"/>
        <v>0</v>
      </c>
      <c r="E343" s="11" t="e">
        <f t="shared" si="42"/>
        <v>#DIV/0!</v>
      </c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" customFormat="1" ht="20.25" customHeight="1">
      <c r="A344" s="8" t="s">
        <v>345</v>
      </c>
      <c r="B344" s="9">
        <f>SUM(B345)</f>
        <v>273.90000000000003</v>
      </c>
      <c r="C344" s="9">
        <f>SUM(C345)</f>
        <v>273</v>
      </c>
      <c r="D344" s="10">
        <f t="shared" si="35"/>
        <v>-0.9000000000000341</v>
      </c>
      <c r="E344" s="11">
        <f t="shared" si="42"/>
        <v>-0.3285870755750398</v>
      </c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" customFormat="1" ht="20.25" customHeight="1">
      <c r="A345" s="8" t="s">
        <v>346</v>
      </c>
      <c r="B345" s="9">
        <f>SUM(B346)</f>
        <v>273.90000000000003</v>
      </c>
      <c r="C345" s="9">
        <f>SUM(C346)</f>
        <v>273</v>
      </c>
      <c r="D345" s="10">
        <f t="shared" si="35"/>
        <v>-0.9000000000000341</v>
      </c>
      <c r="E345" s="11">
        <f t="shared" si="42"/>
        <v>-0.3285870755750398</v>
      </c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" customFormat="1" ht="20.25" customHeight="1">
      <c r="A346" s="8" t="s">
        <v>347</v>
      </c>
      <c r="B346" s="9">
        <f>7.68+266.22</f>
        <v>273.90000000000003</v>
      </c>
      <c r="C346" s="9">
        <v>273</v>
      </c>
      <c r="D346" s="10">
        <f t="shared" si="35"/>
        <v>-0.9000000000000341</v>
      </c>
      <c r="E346" s="11">
        <f t="shared" si="42"/>
        <v>-0.3285870755750398</v>
      </c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" customFormat="1" ht="20.25" customHeight="1">
      <c r="A347" s="8" t="s">
        <v>348</v>
      </c>
      <c r="B347" s="9">
        <v>500</v>
      </c>
      <c r="C347" s="9">
        <v>500</v>
      </c>
      <c r="D347" s="10">
        <f t="shared" si="35"/>
        <v>0</v>
      </c>
      <c r="E347" s="11">
        <f t="shared" si="42"/>
        <v>0</v>
      </c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" customFormat="1" ht="20.25" customHeight="1">
      <c r="A348" s="8" t="s">
        <v>349</v>
      </c>
      <c r="B348" s="9">
        <v>500</v>
      </c>
      <c r="C348" s="9">
        <v>500</v>
      </c>
      <c r="D348" s="10">
        <f t="shared" si="35"/>
        <v>0</v>
      </c>
      <c r="E348" s="11">
        <f t="shared" si="42"/>
        <v>0</v>
      </c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" customFormat="1" ht="20.25" customHeight="1">
      <c r="A349" s="8" t="s">
        <v>350</v>
      </c>
      <c r="B349" s="9">
        <v>500</v>
      </c>
      <c r="C349" s="9">
        <v>500</v>
      </c>
      <c r="D349" s="10">
        <f t="shared" si="35"/>
        <v>0</v>
      </c>
      <c r="E349" s="11">
        <f t="shared" si="42"/>
        <v>0</v>
      </c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" customFormat="1" ht="20.25" customHeight="1">
      <c r="A350" s="8" t="s">
        <v>351</v>
      </c>
      <c r="B350" s="9">
        <f aca="true" t="shared" si="43" ref="B350:B354">SUM(B351)</f>
        <v>5813</v>
      </c>
      <c r="C350" s="9">
        <f aca="true" t="shared" si="44" ref="C350:C354">SUM(C351)</f>
        <v>5665</v>
      </c>
      <c r="D350" s="10">
        <f t="shared" si="35"/>
        <v>-148</v>
      </c>
      <c r="E350" s="11">
        <f t="shared" si="42"/>
        <v>-2.546017546877688</v>
      </c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" customFormat="1" ht="20.25" customHeight="1">
      <c r="A351" s="8" t="s">
        <v>352</v>
      </c>
      <c r="B351" s="9">
        <f t="shared" si="43"/>
        <v>5813</v>
      </c>
      <c r="C351" s="9">
        <f t="shared" si="44"/>
        <v>5665</v>
      </c>
      <c r="D351" s="10">
        <f t="shared" si="35"/>
        <v>-148</v>
      </c>
      <c r="E351" s="11">
        <f t="shared" si="42"/>
        <v>-2.546017546877688</v>
      </c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" customFormat="1" ht="20.25" customHeight="1">
      <c r="A352" s="8" t="s">
        <v>353</v>
      </c>
      <c r="B352" s="9">
        <f>5826-11-2</f>
        <v>5813</v>
      </c>
      <c r="C352" s="9">
        <v>5665</v>
      </c>
      <c r="D352" s="10">
        <f t="shared" si="35"/>
        <v>-148</v>
      </c>
      <c r="E352" s="11">
        <f t="shared" si="42"/>
        <v>-2.546017546877688</v>
      </c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" customFormat="1" ht="20.25" customHeight="1">
      <c r="A353" s="8" t="s">
        <v>354</v>
      </c>
      <c r="B353" s="9">
        <f t="shared" si="43"/>
        <v>538.42</v>
      </c>
      <c r="C353" s="9">
        <f t="shared" si="44"/>
        <v>627</v>
      </c>
      <c r="D353" s="10">
        <f t="shared" si="35"/>
        <v>88.58000000000004</v>
      </c>
      <c r="E353" s="11">
        <f t="shared" si="42"/>
        <v>16.45184057055831</v>
      </c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" customFormat="1" ht="20.25" customHeight="1">
      <c r="A354" s="8" t="s">
        <v>355</v>
      </c>
      <c r="B354" s="9">
        <f t="shared" si="43"/>
        <v>538.42</v>
      </c>
      <c r="C354" s="9">
        <f t="shared" si="44"/>
        <v>627</v>
      </c>
      <c r="D354" s="10">
        <f t="shared" si="35"/>
        <v>88.58000000000004</v>
      </c>
      <c r="E354" s="11">
        <f t="shared" si="42"/>
        <v>16.45184057055831</v>
      </c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" customFormat="1" ht="20.25" customHeight="1">
      <c r="A355" s="8" t="s">
        <v>356</v>
      </c>
      <c r="B355" s="9">
        <v>538.42</v>
      </c>
      <c r="C355" s="9">
        <v>627</v>
      </c>
      <c r="D355" s="10">
        <f t="shared" si="35"/>
        <v>88.58000000000004</v>
      </c>
      <c r="E355" s="11">
        <f t="shared" si="42"/>
        <v>16.45184057055831</v>
      </c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" customFormat="1" ht="20.25" customHeight="1">
      <c r="A356" s="8" t="s">
        <v>357</v>
      </c>
      <c r="B356" s="9">
        <f>SUM(B357)</f>
        <v>1199.33</v>
      </c>
      <c r="C356" s="9">
        <f>SUM(C357)</f>
        <v>1199</v>
      </c>
      <c r="D356" s="10">
        <f t="shared" si="35"/>
        <v>-0.32999999999992724</v>
      </c>
      <c r="E356" s="11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" customFormat="1" ht="20.25" customHeight="1">
      <c r="A357" s="8" t="s">
        <v>358</v>
      </c>
      <c r="B357" s="9">
        <f>SUM(B358:B359)</f>
        <v>1199.33</v>
      </c>
      <c r="C357" s="9">
        <f>SUM(C358:C359)</f>
        <v>1199</v>
      </c>
      <c r="D357" s="10">
        <f t="shared" si="35"/>
        <v>-0.32999999999992724</v>
      </c>
      <c r="E357" s="11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" customFormat="1" ht="20.25" customHeight="1">
      <c r="A358" s="8" t="s">
        <v>359</v>
      </c>
      <c r="B358" s="9">
        <v>902.33</v>
      </c>
      <c r="C358" s="9">
        <v>1199</v>
      </c>
      <c r="D358" s="10">
        <f t="shared" si="35"/>
        <v>296.66999999999996</v>
      </c>
      <c r="E358" s="11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" customFormat="1" ht="20.25" customHeight="1">
      <c r="A359" s="8" t="s">
        <v>360</v>
      </c>
      <c r="B359" s="9">
        <v>297</v>
      </c>
      <c r="C359" s="9"/>
      <c r="D359" s="10">
        <f>SUM(C359-B359)</f>
        <v>-297</v>
      </c>
      <c r="E359" s="11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21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21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239:256" s="1" customFormat="1" ht="21" customHeight="1"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239:256" s="1" customFormat="1" ht="21" customHeight="1"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239:256" s="1" customFormat="1" ht="21" customHeight="1"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239:256" s="1" customFormat="1" ht="21" customHeight="1"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239:256" s="1" customFormat="1" ht="21" customHeight="1"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239:256" s="1" customFormat="1" ht="21" customHeight="1"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239:256" s="1" customFormat="1" ht="21" customHeight="1"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239:256" s="1" customFormat="1" ht="21" customHeight="1"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239:256" s="1" customFormat="1" ht="21" customHeight="1"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239:256" s="1" customFormat="1" ht="21" customHeight="1"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239:256" s="1" customFormat="1" ht="21" customHeight="1"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239:256" s="1" customFormat="1" ht="21" customHeight="1"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239:256" s="1" customFormat="1" ht="21" customHeight="1"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239:256" s="1" customFormat="1" ht="21" customHeight="1"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239:256" s="1" customFormat="1" ht="21" customHeight="1"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239:256" s="1" customFormat="1" ht="21" customHeight="1"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239:256" s="1" customFormat="1" ht="21" customHeight="1"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239:256" s="1" customFormat="1" ht="21" customHeight="1"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239:256" s="1" customFormat="1" ht="21" customHeight="1"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239:256" s="1" customFormat="1" ht="21" customHeight="1"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239:256" s="1" customFormat="1" ht="21" customHeight="1"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239:256" s="1" customFormat="1" ht="21" customHeight="1"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239:256" s="1" customFormat="1" ht="21" customHeight="1"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239:256" s="1" customFormat="1" ht="21" customHeight="1"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239:256" s="1" customFormat="1" ht="21" customHeight="1"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239:256" s="1" customFormat="1" ht="21" customHeight="1"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239:256" s="1" customFormat="1" ht="21" customHeight="1"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239:256" s="1" customFormat="1" ht="21" customHeight="1"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239:256" s="1" customFormat="1" ht="21" customHeight="1"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239:256" s="1" customFormat="1" ht="21" customHeight="1"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239:256" s="1" customFormat="1" ht="21" customHeight="1"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239:256" s="1" customFormat="1" ht="21" customHeight="1"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239:256" s="1" customFormat="1" ht="21" customHeight="1"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239:256" s="1" customFormat="1" ht="21" customHeight="1"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239:256" s="1" customFormat="1" ht="21" customHeight="1"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239:256" s="1" customFormat="1" ht="21" customHeight="1"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239:256" s="1" customFormat="1" ht="21" customHeight="1"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239:256" s="1" customFormat="1" ht="21" customHeight="1"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239:256" s="1" customFormat="1" ht="21" customHeight="1"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239:256" s="1" customFormat="1" ht="21" customHeight="1"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239:256" s="1" customFormat="1" ht="21" customHeight="1"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239:256" s="1" customFormat="1" ht="21" customHeight="1"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239:256" s="1" customFormat="1" ht="21" customHeight="1"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239:256" s="1" customFormat="1" ht="21" customHeight="1"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239:256" s="1" customFormat="1" ht="21" customHeight="1"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239:256" s="1" customFormat="1" ht="21" customHeight="1"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239:256" s="1" customFormat="1" ht="21" customHeight="1"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239:256" s="1" customFormat="1" ht="21" customHeight="1"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239:256" s="1" customFormat="1" ht="21" customHeight="1"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239:256" s="1" customFormat="1" ht="21" customHeight="1"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239:256" s="1" customFormat="1" ht="21" customHeight="1"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239:256" s="1" customFormat="1" ht="21" customHeight="1"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239:256" s="1" customFormat="1" ht="21" customHeight="1"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239:256" s="1" customFormat="1" ht="21" customHeight="1"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239:256" s="1" customFormat="1" ht="21" customHeight="1"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239:256" s="1" customFormat="1" ht="21" customHeight="1"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239:256" s="1" customFormat="1" ht="21" customHeight="1"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239:256" s="1" customFormat="1" ht="21" customHeight="1"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239:256" s="1" customFormat="1" ht="21" customHeight="1"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239:256" s="1" customFormat="1" ht="21" customHeight="1"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239:256" s="1" customFormat="1" ht="21" customHeight="1"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239:256" s="1" customFormat="1" ht="21" customHeight="1"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239:256" s="1" customFormat="1" ht="21" customHeight="1"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239:256" s="1" customFormat="1" ht="21" customHeight="1"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239:256" s="1" customFormat="1" ht="21" customHeight="1"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239:256" s="1" customFormat="1" ht="21" customHeight="1"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239:256" s="1" customFormat="1" ht="21" customHeight="1"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239:256" s="1" customFormat="1" ht="21" customHeight="1"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239:256" s="1" customFormat="1" ht="21" customHeight="1"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239:256" s="1" customFormat="1" ht="21" customHeight="1"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239:256" s="1" customFormat="1" ht="21" customHeight="1"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239:256" s="1" customFormat="1" ht="21" customHeight="1"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239:256" s="1" customFormat="1" ht="21" customHeight="1"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239:256" s="1" customFormat="1" ht="21" customHeight="1"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239:256" s="1" customFormat="1" ht="21" customHeight="1"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239:256" s="1" customFormat="1" ht="21" customHeight="1"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239:256" s="1" customFormat="1" ht="21" customHeight="1"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239:256" s="1" customFormat="1" ht="21" customHeight="1"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239:256" s="1" customFormat="1" ht="21" customHeight="1"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239:256" s="1" customFormat="1" ht="21" customHeight="1"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239:256" s="1" customFormat="1" ht="21" customHeight="1"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239:256" s="1" customFormat="1" ht="21" customHeight="1"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239:256" s="1" customFormat="1" ht="21" customHeight="1"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239:256" s="1" customFormat="1" ht="21" customHeight="1"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239:256" s="1" customFormat="1" ht="21" customHeight="1"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239:256" s="1" customFormat="1" ht="21" customHeight="1"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239:256" s="1" customFormat="1" ht="21" customHeight="1"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239:256" s="1" customFormat="1" ht="21" customHeight="1"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239:256" s="1" customFormat="1" ht="21" customHeight="1"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239:256" s="1" customFormat="1" ht="21" customHeight="1"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239:256" s="1" customFormat="1" ht="21" customHeight="1"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239:256" s="1" customFormat="1" ht="21" customHeight="1"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239:256" s="1" customFormat="1" ht="21" customHeight="1"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239:256" s="1" customFormat="1" ht="21" customHeight="1"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239:256" s="1" customFormat="1" ht="21" customHeight="1"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239:256" s="1" customFormat="1" ht="21" customHeight="1"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239:256" s="1" customFormat="1" ht="21" customHeight="1"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239:256" s="1" customFormat="1" ht="21" customHeight="1"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239:256" s="1" customFormat="1" ht="21" customHeight="1"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239:256" s="1" customFormat="1" ht="21" customHeight="1"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239:256" s="1" customFormat="1" ht="21" customHeight="1"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239:256" s="1" customFormat="1" ht="21" customHeight="1"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239:256" s="1" customFormat="1" ht="21" customHeight="1"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239:256" s="1" customFormat="1" ht="21" customHeight="1"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239:256" s="1" customFormat="1" ht="21" customHeight="1"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239:256" s="1" customFormat="1" ht="21" customHeight="1"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239:256" s="1" customFormat="1" ht="21" customHeight="1"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239:256" s="1" customFormat="1" ht="21" customHeight="1"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239:256" s="1" customFormat="1" ht="21" customHeight="1"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239:256" s="1" customFormat="1" ht="21" customHeight="1"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239:256" s="1" customFormat="1" ht="21" customHeight="1"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239:256" s="1" customFormat="1" ht="21" customHeight="1"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239:256" s="1" customFormat="1" ht="21" customHeight="1"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239:256" s="1" customFormat="1" ht="21" customHeight="1"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239:256" s="1" customFormat="1" ht="21" customHeight="1"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239:256" s="1" customFormat="1" ht="21" customHeight="1"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239:256" s="1" customFormat="1" ht="21" customHeight="1"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239:256" s="1" customFormat="1" ht="21" customHeight="1"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239:256" s="1" customFormat="1" ht="21" customHeight="1"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239:256" s="1" customFormat="1" ht="21" customHeight="1"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239:256" s="1" customFormat="1" ht="21" customHeight="1"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239:256" s="1" customFormat="1" ht="21" customHeight="1"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239:256" s="1" customFormat="1" ht="21" customHeight="1"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239:256" s="1" customFormat="1" ht="21" customHeight="1"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239:256" s="1" customFormat="1" ht="21" customHeight="1"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239:256" s="1" customFormat="1" ht="21" customHeight="1"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239:256" s="1" customFormat="1" ht="21" customHeight="1"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239:256" s="1" customFormat="1" ht="21" customHeight="1"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239:256" s="1" customFormat="1" ht="21" customHeight="1"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239:256" s="1" customFormat="1" ht="21" customHeight="1"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239:256" s="1" customFormat="1" ht="21" customHeight="1"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239:256" s="1" customFormat="1" ht="21" customHeight="1"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239:256" s="1" customFormat="1" ht="21" customHeight="1"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239:256" s="1" customFormat="1" ht="21" customHeight="1"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239:256" s="1" customFormat="1" ht="21" customHeight="1"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239:256" s="1" customFormat="1" ht="21" customHeight="1"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239:256" s="1" customFormat="1" ht="21" customHeight="1"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239:256" s="1" customFormat="1" ht="21" customHeight="1"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239:256" s="1" customFormat="1" ht="21" customHeight="1"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239:256" s="1" customFormat="1" ht="21" customHeight="1"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239:256" s="1" customFormat="1" ht="21" customHeight="1"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239:256" s="1" customFormat="1" ht="21" customHeight="1"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239:256" s="1" customFormat="1" ht="21" customHeight="1"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239:256" s="1" customFormat="1" ht="21" customHeight="1"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239:256" s="1" customFormat="1" ht="21" customHeight="1"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239:256" s="1" customFormat="1" ht="21" customHeight="1"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239:256" s="1" customFormat="1" ht="21" customHeight="1"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239:256" s="1" customFormat="1" ht="21" customHeight="1"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239:256" s="1" customFormat="1" ht="21" customHeight="1"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239:256" s="1" customFormat="1" ht="21" customHeight="1"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239:256" s="1" customFormat="1" ht="21" customHeight="1"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239:256" s="1" customFormat="1" ht="21" customHeight="1"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239:256" s="1" customFormat="1" ht="21" customHeight="1"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239:256" s="1" customFormat="1" ht="21" customHeight="1"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239:256" s="1" customFormat="1" ht="21" customHeight="1"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239:256" s="1" customFormat="1" ht="21" customHeight="1"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239:256" s="1" customFormat="1" ht="21" customHeight="1"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239:256" s="1" customFormat="1" ht="21" customHeight="1"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239:256" s="1" customFormat="1" ht="21" customHeight="1"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239:256" s="1" customFormat="1" ht="21" customHeight="1"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239:256" s="1" customFormat="1" ht="21" customHeight="1"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239:256" s="1" customFormat="1" ht="21" customHeight="1"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239:256" s="1" customFormat="1" ht="21" customHeight="1"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239:256" s="1" customFormat="1" ht="21" customHeight="1"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239:256" s="1" customFormat="1" ht="21" customHeight="1"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239:256" s="1" customFormat="1" ht="21" customHeight="1"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239:256" s="1" customFormat="1" ht="21" customHeight="1"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239:256" s="1" customFormat="1" ht="21" customHeight="1"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239:256" s="1" customFormat="1" ht="21" customHeight="1"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239:256" s="1" customFormat="1" ht="21" customHeight="1"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239:256" s="1" customFormat="1" ht="21" customHeight="1"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239:256" s="1" customFormat="1" ht="21" customHeight="1"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239:256" s="1" customFormat="1" ht="21" customHeight="1"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239:256" s="1" customFormat="1" ht="21" customHeight="1"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239:256" s="1" customFormat="1" ht="21" customHeight="1"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239:256" s="1" customFormat="1" ht="21" customHeight="1"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239:256" s="1" customFormat="1" ht="21" customHeight="1"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239:256" s="1" customFormat="1" ht="21" customHeight="1"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239:256" s="1" customFormat="1" ht="21" customHeight="1"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239:256" s="1" customFormat="1" ht="21" customHeight="1"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239:256" s="1" customFormat="1" ht="21" customHeight="1"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239:256" s="1" customFormat="1" ht="21" customHeight="1"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239:256" s="1" customFormat="1" ht="21" customHeight="1"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239:256" s="1" customFormat="1" ht="21" customHeight="1"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239:256" s="1" customFormat="1" ht="21" customHeight="1"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239:256" s="1" customFormat="1" ht="21" customHeight="1"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239:256" s="1" customFormat="1" ht="21" customHeight="1"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239:256" s="1" customFormat="1" ht="21" customHeight="1"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239:256" s="1" customFormat="1" ht="21" customHeight="1"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239:256" s="1" customFormat="1" ht="21" customHeight="1"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239:256" s="1" customFormat="1" ht="21" customHeight="1"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239:256" s="1" customFormat="1" ht="21" customHeight="1"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239:256" s="1" customFormat="1" ht="21" customHeight="1"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239:256" s="1" customFormat="1" ht="21" customHeight="1"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239:256" s="1" customFormat="1" ht="21" customHeight="1"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239:256" s="1" customFormat="1" ht="21" customHeight="1"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239:256" s="1" customFormat="1" ht="21" customHeight="1"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239:256" s="1" customFormat="1" ht="21" customHeight="1"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239:256" s="1" customFormat="1" ht="21" customHeight="1"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239:256" s="1" customFormat="1" ht="21" customHeight="1"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239:256" s="1" customFormat="1" ht="21" customHeight="1"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239:256" s="1" customFormat="1" ht="21" customHeight="1"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239:256" s="1" customFormat="1" ht="21" customHeight="1"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239:256" s="1" customFormat="1" ht="21" customHeight="1"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239:256" s="1" customFormat="1" ht="21" customHeight="1"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239:256" s="1" customFormat="1" ht="21" customHeight="1"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239:256" s="1" customFormat="1" ht="21" customHeight="1"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239:256" s="1" customFormat="1" ht="21" customHeight="1"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239:256" s="1" customFormat="1" ht="21" customHeight="1"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239:256" s="1" customFormat="1" ht="21" customHeight="1"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239:256" s="1" customFormat="1" ht="21" customHeight="1"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239:256" s="1" customFormat="1" ht="21" customHeight="1"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239:256" s="1" customFormat="1" ht="21" customHeight="1"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239:256" s="1" customFormat="1" ht="21" customHeight="1"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239:256" s="1" customFormat="1" ht="21" customHeight="1"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239:256" s="1" customFormat="1" ht="21" customHeight="1"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239:256" s="1" customFormat="1" ht="21" customHeight="1"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239:256" s="1" customFormat="1" ht="21" customHeight="1"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239:256" s="1" customFormat="1" ht="21" customHeight="1"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239:256" s="1" customFormat="1" ht="21" customHeight="1"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239:256" s="1" customFormat="1" ht="21" customHeight="1"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239:256" s="1" customFormat="1" ht="21" customHeight="1"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239:256" s="1" customFormat="1" ht="21" customHeight="1"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239:256" s="1" customFormat="1" ht="21" customHeight="1"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239:256" s="1" customFormat="1" ht="21" customHeight="1"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239:256" s="1" customFormat="1" ht="21" customHeight="1"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239:256" s="1" customFormat="1" ht="21" customHeight="1"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239:256" s="1" customFormat="1" ht="21" customHeight="1"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239:256" s="1" customFormat="1" ht="21" customHeight="1"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239:256" s="1" customFormat="1" ht="21" customHeight="1"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239:256" s="1" customFormat="1" ht="21" customHeight="1"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239:256" s="1" customFormat="1" ht="21" customHeight="1"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239:256" s="1" customFormat="1" ht="21" customHeight="1"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239:256" s="1" customFormat="1" ht="21" customHeight="1"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239:256" s="1" customFormat="1" ht="21" customHeight="1"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239:256" s="1" customFormat="1" ht="21" customHeight="1"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239:256" s="1" customFormat="1" ht="21" customHeight="1"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239:256" s="1" customFormat="1" ht="21" customHeight="1"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239:256" s="1" customFormat="1" ht="21" customHeight="1"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239:256" s="1" customFormat="1" ht="21" customHeight="1"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239:256" s="1" customFormat="1" ht="21" customHeight="1"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239:256" s="1" customFormat="1" ht="21" customHeight="1"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239:256" s="1" customFormat="1" ht="21" customHeight="1"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239:256" s="1" customFormat="1" ht="21" customHeight="1"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239:256" s="1" customFormat="1" ht="21" customHeight="1"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239:256" s="1" customFormat="1" ht="21" customHeight="1"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239:256" s="1" customFormat="1" ht="21" customHeight="1"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239:256" s="1" customFormat="1" ht="21" customHeight="1"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239:256" s="1" customFormat="1" ht="21" customHeight="1"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239:256" s="1" customFormat="1" ht="21" customHeight="1"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239:256" s="1" customFormat="1" ht="21" customHeight="1"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239:256" s="1" customFormat="1" ht="21" customHeight="1"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239:256" s="1" customFormat="1" ht="21" customHeight="1"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239:256" s="1" customFormat="1" ht="21" customHeight="1"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239:256" s="1" customFormat="1" ht="21" customHeight="1"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239:256" s="1" customFormat="1" ht="21" customHeight="1"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239:256" s="1" customFormat="1" ht="21" customHeight="1"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239:256" s="1" customFormat="1" ht="21" customHeight="1"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239:256" s="1" customFormat="1" ht="21" customHeight="1"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239:256" s="1" customFormat="1" ht="21" customHeight="1"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239:256" s="1" customFormat="1" ht="21" customHeight="1"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239:256" s="1" customFormat="1" ht="21" customHeight="1"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239:256" s="1" customFormat="1" ht="21" customHeight="1"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239:256" s="1" customFormat="1" ht="21" customHeight="1"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239:256" s="1" customFormat="1" ht="21" customHeight="1"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239:256" s="1" customFormat="1" ht="21" customHeight="1"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239:256" s="1" customFormat="1" ht="21" customHeight="1"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239:256" s="1" customFormat="1" ht="21" customHeight="1"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239:256" s="1" customFormat="1" ht="21" customHeight="1"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239:256" s="1" customFormat="1" ht="21" customHeight="1"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239:256" s="1" customFormat="1" ht="21" customHeight="1"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239:256" s="1" customFormat="1" ht="21" customHeight="1"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239:256" s="1" customFormat="1" ht="21" customHeight="1"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239:256" s="1" customFormat="1" ht="21" customHeight="1"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239:256" s="1" customFormat="1" ht="21" customHeight="1"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239:256" s="1" customFormat="1" ht="21" customHeight="1"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239:256" s="1" customFormat="1" ht="21" customHeight="1"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239:256" s="1" customFormat="1" ht="21" customHeight="1"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239:256" s="1" customFormat="1" ht="21" customHeight="1"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239:256" s="1" customFormat="1" ht="21" customHeight="1"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239:256" s="1" customFormat="1" ht="21" customHeight="1"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239:256" s="1" customFormat="1" ht="21" customHeight="1"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239:256" s="1" customFormat="1" ht="21" customHeight="1"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239:256" s="1" customFormat="1" ht="21" customHeight="1"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239:256" s="1" customFormat="1" ht="21" customHeight="1"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239:256" s="1" customFormat="1" ht="21" customHeight="1"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239:256" s="1" customFormat="1" ht="21" customHeight="1"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239:256" s="1" customFormat="1" ht="21" customHeight="1"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239:256" s="1" customFormat="1" ht="21" customHeight="1"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239:256" s="1" customFormat="1" ht="21" customHeight="1"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239:256" s="1" customFormat="1" ht="21" customHeight="1"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239:256" s="1" customFormat="1" ht="21" customHeight="1"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239:256" s="1" customFormat="1" ht="21" customHeight="1"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239:256" s="1" customFormat="1" ht="21" customHeight="1"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239:256" s="1" customFormat="1" ht="21" customHeight="1"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239:256" s="1" customFormat="1" ht="21" customHeight="1"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239:256" s="1" customFormat="1" ht="21" customHeight="1"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239:256" s="1" customFormat="1" ht="21" customHeight="1"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239:256" s="1" customFormat="1" ht="21" customHeight="1"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239:256" s="1" customFormat="1" ht="21" customHeight="1"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239:256" s="1" customFormat="1" ht="21" customHeight="1"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239:256" s="1" customFormat="1" ht="21" customHeight="1"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239:256" s="1" customFormat="1" ht="21" customHeight="1"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239:256" s="1" customFormat="1" ht="21" customHeight="1"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239:256" s="1" customFormat="1" ht="21" customHeight="1"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239:256" s="1" customFormat="1" ht="21" customHeight="1"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239:256" s="1" customFormat="1" ht="21" customHeight="1"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239:256" s="1" customFormat="1" ht="21" customHeight="1"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239:256" s="1" customFormat="1" ht="21" customHeight="1"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239:256" s="1" customFormat="1" ht="21" customHeight="1"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239:256" s="1" customFormat="1" ht="21" customHeight="1"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239:256" s="1" customFormat="1" ht="21" customHeight="1"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239:256" s="1" customFormat="1" ht="21" customHeight="1"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239:256" s="1" customFormat="1" ht="21" customHeight="1"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239:256" s="1" customFormat="1" ht="21" customHeight="1"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239:256" s="1" customFormat="1" ht="21" customHeight="1"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239:256" s="1" customFormat="1" ht="21" customHeight="1"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239:256" s="1" customFormat="1" ht="21" customHeight="1"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239:256" s="1" customFormat="1" ht="21" customHeight="1"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239:256" s="1" customFormat="1" ht="21" customHeight="1"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239:256" s="1" customFormat="1" ht="21" customHeight="1"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239:256" s="1" customFormat="1" ht="21" customHeight="1"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239:256" s="1" customFormat="1" ht="21" customHeight="1"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239:256" s="1" customFormat="1" ht="21" customHeight="1"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239:256" s="1" customFormat="1" ht="21" customHeight="1"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239:256" s="1" customFormat="1" ht="21" customHeight="1"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239:256" s="1" customFormat="1" ht="21" customHeight="1"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239:256" s="1" customFormat="1" ht="21" customHeight="1"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239:256" s="1" customFormat="1" ht="21" customHeight="1"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239:256" s="1" customFormat="1" ht="21" customHeight="1"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239:256" s="1" customFormat="1" ht="21" customHeight="1"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239:256" s="1" customFormat="1" ht="21" customHeight="1"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239:256" s="1" customFormat="1" ht="21" customHeight="1"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239:256" s="1" customFormat="1" ht="21" customHeight="1"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239:256" s="1" customFormat="1" ht="21" customHeight="1"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63" right="0.63" top="0.63" bottom="0.63" header="0.51" footer="0.51"/>
  <pageSetup firstPageNumber="30" useFirstPageNumber="1" horizontalDpi="600" verticalDpi="600" orientation="landscape" paperSize="9" scale="98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2021-09-29T07:41:55Z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E794B1895EE949E5B1714211E1273521</vt:lpwstr>
  </property>
</Properties>
</file>