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00" firstSheet="2" activeTab="2"/>
  </bookViews>
  <sheets>
    <sheet name="全县一般公共预算收入" sheetId="1" r:id="rId1"/>
    <sheet name="全县一般公共预算支出" sheetId="2" r:id="rId2"/>
    <sheet name="2018年西丰县政府性基金收入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<sst xmlns="http://schemas.openxmlformats.org/spreadsheetml/2006/main" count="82" uniqueCount="75">
  <si>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</si>
  <si>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</si>
  <si>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</si>
  <si>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</si>
  <si>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</si>
  <si>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</si>
  <si>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</si>
  <si>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</si>
  <si>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</si>
  <si>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</si>
  <si>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</si>
  <si>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</si>
  <si>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</si>
  <si>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</si>
  <si>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</si>
  <si>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</si>
  <si>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</si>
  <si>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</si>
  <si>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</si>
  <si>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</si>
  <si>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</si>
  <si>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</si>
  <si>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</si>
  <si>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</si>
  <si>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</si>
  <si>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</si>
  <si>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</si>
  <si>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</si>
  <si>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</si>
  <si>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</si>
  <si>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</si>
  <si>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</si>
  <si>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</si>
  <si>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</si>
  <si>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</si>
  <si>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</si>
  <si>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</si>
  <si>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</si>
  <si>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</si>
  <si>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</si>
  <si>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</si>
  <si>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</si>
  <si>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</si>
  <si>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</si>
  <si>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</si>
  <si>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</si>
  <si>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</si>
  <si>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</si>
  <si>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</si>
  <si>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</si>
  <si>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</si>
  <si>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</si>
  <si>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</si>
  <si>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</si>
  <si>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</si>
  <si>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</si>
  <si>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</si>
  <si>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</si>
  <si>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</si>
  <si>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2018年西丰县政府性基金收入表</t>
  </si>
  <si>
    <t>预算科目</t>
  </si>
  <si>
    <t>2017年预计数</t>
  </si>
  <si>
    <t>2018年预算数</t>
  </si>
  <si>
    <t>2018年预算数比2017年预计数</t>
  </si>
  <si>
    <t>政府性基金收入合计</t>
  </si>
  <si>
    <t>新型墙体材料专项基金收入</t>
  </si>
  <si>
    <t>城市公用事业附加收入</t>
  </si>
  <si>
    <t>国有土地收益基金收入</t>
  </si>
  <si>
    <t>农业土地开发资金收入</t>
  </si>
  <si>
    <t>国有土地使用权出让收入</t>
  </si>
  <si>
    <t>大中型水库移民后期扶持基金收入</t>
  </si>
  <si>
    <t>大中型水库库区基金收入</t>
  </si>
  <si>
    <t>彩票公益金收入</t>
  </si>
  <si>
    <t>城市基础设施配套费收入</t>
  </si>
  <si>
    <t>其他政府性基金收入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</si>
</sst>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_ "/>
    <numFmt numFmtId="181" formatCode="#,##0.0_ "/>
    <numFmt numFmtId="182" formatCode="0.0_ "/>
    <numFmt numFmtId="183" formatCode="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1"/>
      <name val="黑体"/>
      <family val="3"/>
    </font>
    <font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176" fontId="5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4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8" fillId="9" borderId="0" applyNumberFormat="0" applyBorder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21" fillId="0" borderId="0">
      <alignment/>
      <protection/>
    </xf>
    <xf numFmtId="0" fontId="23" fillId="0" borderId="0">
      <alignment/>
      <protection/>
    </xf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Alignment="1">
      <alignment horizontal="right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11" xfId="6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0" xfId="63" applyNumberFormat="1" applyFont="1" applyFill="1" applyBorder="1" applyAlignment="1">
      <alignment horizontal="left" vertical="center"/>
      <protection/>
    </xf>
    <xf numFmtId="180" fontId="1" fillId="0" borderId="11" xfId="63" applyNumberFormat="1" applyFont="1" applyFill="1" applyBorder="1" applyAlignment="1">
      <alignment horizontal="right" vertical="center"/>
      <protection/>
    </xf>
    <xf numFmtId="181" fontId="1" fillId="0" borderId="11" xfId="63" applyNumberFormat="1" applyFont="1" applyFill="1" applyBorder="1" applyAlignment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horizontal="left" vertical="center" inden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10" xfId="0" applyNumberFormat="1" applyFont="1" applyBorder="1" applyAlignment="1">
      <alignment horizontal="right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left" vertical="center" indent="1"/>
    </xf>
    <xf numFmtId="3" fontId="1" fillId="0" borderId="10" xfId="0" applyNumberFormat="1" applyFont="1" applyFill="1" applyBorder="1" applyAlignment="1">
      <alignment vertical="center"/>
    </xf>
    <xf numFmtId="183" fontId="1" fillId="0" borderId="10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10" xfId="63" applyFont="1" applyFill="1" applyBorder="1" applyAlignment="1">
      <alignment horizontal="left" vertical="center"/>
      <protection/>
    </xf>
    <xf numFmtId="180" fontId="1" fillId="0" borderId="10" xfId="63" applyNumberFormat="1" applyFont="1" applyFill="1" applyBorder="1" applyAlignment="1">
      <alignment horizontal="right" vertical="center"/>
      <protection/>
    </xf>
    <xf numFmtId="0" fontId="1" fillId="0" borderId="10" xfId="63" applyFont="1" applyFill="1" applyBorder="1" applyAlignment="1">
      <alignment vertical="center"/>
      <protection/>
    </xf>
    <xf numFmtId="180" fontId="1" fillId="0" borderId="10" xfId="63" applyNumberFormat="1" applyFont="1" applyFill="1" applyBorder="1" applyAlignment="1">
      <alignment vertical="center"/>
      <protection/>
    </xf>
    <xf numFmtId="181" fontId="1" fillId="0" borderId="10" xfId="63" applyNumberFormat="1" applyFont="1" applyFill="1" applyBorder="1" applyAlignment="1">
      <alignment vertical="center"/>
      <protection/>
    </xf>
    <xf numFmtId="0" fontId="1" fillId="0" borderId="10" xfId="63" applyFont="1" applyFill="1" applyBorder="1" applyAlignment="1">
      <alignment horizontal="left" vertical="center" indent="1"/>
      <protection/>
    </xf>
    <xf numFmtId="180" fontId="1" fillId="0" borderId="10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" customWidth="1"/>
    <col min="2" max="2" width="27.16015625" style="14" customWidth="1"/>
    <col min="3" max="3" width="27.16015625" style="1" customWidth="1"/>
    <col min="4" max="4" width="27.16015625" style="14" customWidth="1"/>
    <col min="5" max="5" width="27.16015625" style="1" customWidth="1"/>
    <col min="6" max="254" width="12" style="1" customWidth="1"/>
  </cols>
  <sheetData>
    <row r="1" spans="1:5" s="28" customFormat="1" ht="25.5">
      <c r="A1" s="29" t="s">
        <v>0</v>
      </c>
      <c r="B1" s="29"/>
      <c r="C1" s="29"/>
      <c r="D1" s="29"/>
      <c r="E1" s="29"/>
    </row>
    <row r="2" spans="1:5" s="28" customFormat="1" ht="13.5">
      <c r="A2" s="3"/>
      <c r="B2" s="4"/>
      <c r="C2" s="1"/>
      <c r="E2" s="30" t="s">
        <v>1</v>
      </c>
    </row>
    <row r="3" spans="1:5" s="28" customFormat="1" ht="24" customHeight="1">
      <c r="A3" s="6" t="s">
        <v>2</v>
      </c>
      <c r="B3" s="6" t="s">
        <v>3</v>
      </c>
      <c r="C3" s="6" t="s">
        <v>4</v>
      </c>
      <c r="D3" s="7" t="s">
        <v>5</v>
      </c>
      <c r="E3" s="7"/>
    </row>
    <row r="4" spans="1:5" s="28" customFormat="1" ht="24" customHeight="1">
      <c r="A4" s="8"/>
      <c r="B4" s="8"/>
      <c r="C4" s="8"/>
      <c r="D4" s="7" t="s">
        <v>6</v>
      </c>
      <c r="E4" s="7" t="s">
        <v>7</v>
      </c>
    </row>
    <row r="5" spans="1:5" s="28" customFormat="1" ht="17.25" customHeight="1">
      <c r="A5" s="31" t="s">
        <v>8</v>
      </c>
      <c r="B5" s="32">
        <f>SUM(B6,B22)</f>
        <v>25700</v>
      </c>
      <c r="C5" s="32">
        <f>SUM(C6,C22)</f>
        <v>26900</v>
      </c>
      <c r="D5" s="32">
        <f>SUM(D6,D22)</f>
        <v>1200</v>
      </c>
      <c r="E5" s="32">
        <f>ROUND(SUM(D5/B5*100),1)</f>
        <v>4.7</v>
      </c>
    </row>
    <row r="6" spans="1:5" s="28" customFormat="1" ht="17.25" customHeight="1">
      <c r="A6" s="33" t="s">
        <v>9</v>
      </c>
      <c r="B6" s="34">
        <f>SUM(B7:B21)</f>
        <v>15715</v>
      </c>
      <c r="C6" s="34">
        <f>SUM(C7:C21)</f>
        <v>17599</v>
      </c>
      <c r="D6" s="34">
        <f>SUM(D7:D21)</f>
        <v>1884</v>
      </c>
      <c r="E6" s="35">
        <f aca="true" t="shared" si="0" ref="E6:E20">ROUND(SUM(D6/B6*100),1)</f>
        <v>12</v>
      </c>
    </row>
    <row r="7" spans="1:5" s="28" customFormat="1" ht="17.25" customHeight="1">
      <c r="A7" s="36" t="s">
        <v>10</v>
      </c>
      <c r="B7" s="34">
        <v>3300</v>
      </c>
      <c r="C7" s="32">
        <v>5145</v>
      </c>
      <c r="D7" s="34">
        <f>SUM(C7-B7)</f>
        <v>1845</v>
      </c>
      <c r="E7" s="35">
        <f t="shared" si="0"/>
        <v>55.9</v>
      </c>
    </row>
    <row r="8" spans="1:5" s="28" customFormat="1" ht="17.25" customHeight="1">
      <c r="A8" s="36" t="s">
        <v>11</v>
      </c>
      <c r="B8" s="34">
        <v>3570</v>
      </c>
      <c r="C8" s="32">
        <v>0</v>
      </c>
      <c r="D8" s="34">
        <f aca="true" t="shared" si="1" ref="D8:D20">SUM(C8-B8)</f>
        <v>-3570</v>
      </c>
      <c r="E8" s="35">
        <f t="shared" si="0"/>
        <v>-100</v>
      </c>
    </row>
    <row r="9" spans="1:5" s="28" customFormat="1" ht="17.25" customHeight="1">
      <c r="A9" s="36" t="s">
        <v>12</v>
      </c>
      <c r="B9" s="34">
        <v>1910</v>
      </c>
      <c r="C9" s="32">
        <v>1650</v>
      </c>
      <c r="D9" s="34">
        <f t="shared" si="1"/>
        <v>-260</v>
      </c>
      <c r="E9" s="35">
        <f t="shared" si="0"/>
        <v>-13.6</v>
      </c>
    </row>
    <row r="10" spans="1:5" s="28" customFormat="1" ht="17.25" customHeight="1">
      <c r="A10" s="36" t="s">
        <v>13</v>
      </c>
      <c r="B10" s="34">
        <v>500</v>
      </c>
      <c r="C10" s="32">
        <v>535</v>
      </c>
      <c r="D10" s="34">
        <f t="shared" si="1"/>
        <v>35</v>
      </c>
      <c r="E10" s="35">
        <f t="shared" si="0"/>
        <v>7</v>
      </c>
    </row>
    <row r="11" spans="1:5" s="28" customFormat="1" ht="17.25" customHeight="1">
      <c r="A11" s="36" t="s">
        <v>14</v>
      </c>
      <c r="B11" s="34">
        <v>250</v>
      </c>
      <c r="C11" s="32">
        <v>269</v>
      </c>
      <c r="D11" s="34">
        <f t="shared" si="1"/>
        <v>19</v>
      </c>
      <c r="E11" s="35">
        <f t="shared" si="0"/>
        <v>7.6</v>
      </c>
    </row>
    <row r="12" spans="1:5" s="28" customFormat="1" ht="17.25" customHeight="1">
      <c r="A12" s="36" t="s">
        <v>15</v>
      </c>
      <c r="B12" s="34">
        <v>500</v>
      </c>
      <c r="C12" s="32">
        <v>750</v>
      </c>
      <c r="D12" s="34">
        <f t="shared" si="1"/>
        <v>250</v>
      </c>
      <c r="E12" s="35">
        <f t="shared" si="0"/>
        <v>50</v>
      </c>
    </row>
    <row r="13" spans="1:5" s="28" customFormat="1" ht="17.25" customHeight="1">
      <c r="A13" s="36" t="s">
        <v>16</v>
      </c>
      <c r="B13" s="34">
        <v>460</v>
      </c>
      <c r="C13" s="32">
        <v>498</v>
      </c>
      <c r="D13" s="34">
        <f t="shared" si="1"/>
        <v>38</v>
      </c>
      <c r="E13" s="35">
        <f t="shared" si="0"/>
        <v>8.3</v>
      </c>
    </row>
    <row r="14" spans="1:5" s="28" customFormat="1" ht="17.25" customHeight="1">
      <c r="A14" s="36" t="s">
        <v>17</v>
      </c>
      <c r="B14" s="34">
        <v>180</v>
      </c>
      <c r="C14" s="32">
        <v>200</v>
      </c>
      <c r="D14" s="34">
        <f t="shared" si="1"/>
        <v>20</v>
      </c>
      <c r="E14" s="35">
        <f t="shared" si="0"/>
        <v>11.1</v>
      </c>
    </row>
    <row r="15" spans="1:5" s="28" customFormat="1" ht="17.25" customHeight="1">
      <c r="A15" s="36" t="s">
        <v>18</v>
      </c>
      <c r="B15" s="34">
        <v>832</v>
      </c>
      <c r="C15" s="32">
        <v>924</v>
      </c>
      <c r="D15" s="34">
        <f t="shared" si="1"/>
        <v>92</v>
      </c>
      <c r="E15" s="35">
        <f t="shared" si="0"/>
        <v>11.1</v>
      </c>
    </row>
    <row r="16" spans="1:5" s="28" customFormat="1" ht="17.25" customHeight="1">
      <c r="A16" s="36" t="s">
        <v>19</v>
      </c>
      <c r="B16" s="34">
        <v>723</v>
      </c>
      <c r="C16" s="32">
        <v>900</v>
      </c>
      <c r="D16" s="34">
        <f t="shared" si="1"/>
        <v>177</v>
      </c>
      <c r="E16" s="35">
        <f t="shared" si="0"/>
        <v>24.5</v>
      </c>
    </row>
    <row r="17" spans="1:5" s="28" customFormat="1" ht="17.25" customHeight="1">
      <c r="A17" s="36" t="s">
        <v>20</v>
      </c>
      <c r="B17" s="34">
        <v>450</v>
      </c>
      <c r="C17" s="32">
        <v>400</v>
      </c>
      <c r="D17" s="34">
        <f t="shared" si="1"/>
        <v>-50</v>
      </c>
      <c r="E17" s="35">
        <f t="shared" si="0"/>
        <v>-11.1</v>
      </c>
    </row>
    <row r="18" spans="1:5" s="28" customFormat="1" ht="17.25" customHeight="1">
      <c r="A18" s="36" t="s">
        <v>21</v>
      </c>
      <c r="B18" s="34">
        <v>14</v>
      </c>
      <c r="C18" s="32">
        <f>1501</f>
        <v>1501</v>
      </c>
      <c r="D18" s="34">
        <f t="shared" si="1"/>
        <v>1487</v>
      </c>
      <c r="E18" s="35">
        <f t="shared" si="0"/>
        <v>10621.4</v>
      </c>
    </row>
    <row r="19" spans="1:5" s="28" customFormat="1" ht="17.25" customHeight="1">
      <c r="A19" s="36" t="s">
        <v>22</v>
      </c>
      <c r="B19" s="34">
        <v>1950</v>
      </c>
      <c r="C19" s="32">
        <v>3627</v>
      </c>
      <c r="D19" s="34">
        <f t="shared" si="1"/>
        <v>1677</v>
      </c>
      <c r="E19" s="35">
        <f t="shared" si="0"/>
        <v>86</v>
      </c>
    </row>
    <row r="20" spans="1:5" s="28" customFormat="1" ht="17.25" customHeight="1">
      <c r="A20" s="36" t="s">
        <v>23</v>
      </c>
      <c r="B20" s="34">
        <v>1076</v>
      </c>
      <c r="C20" s="32">
        <v>1200</v>
      </c>
      <c r="D20" s="34">
        <f t="shared" si="1"/>
        <v>124</v>
      </c>
      <c r="E20" s="35">
        <f t="shared" si="0"/>
        <v>11.5</v>
      </c>
    </row>
    <row r="21" spans="1:5" s="28" customFormat="1" ht="17.25" customHeight="1">
      <c r="A21" s="36" t="s">
        <v>24</v>
      </c>
      <c r="B21" s="34"/>
      <c r="C21" s="34"/>
      <c r="D21" s="34"/>
      <c r="E21" s="35"/>
    </row>
    <row r="22" spans="1:5" s="28" customFormat="1" ht="17.25" customHeight="1">
      <c r="A22" s="33" t="s">
        <v>25</v>
      </c>
      <c r="B22" s="34">
        <f>SUM(B23:B28)</f>
        <v>9985</v>
      </c>
      <c r="C22" s="34">
        <f>SUM(C23:C28)</f>
        <v>9301</v>
      </c>
      <c r="D22" s="34">
        <f>SUM(D23:D28)</f>
        <v>-684</v>
      </c>
      <c r="E22" s="35">
        <f aca="true" t="shared" si="2" ref="E22:E28">ROUND(SUM(D22/B22*100),1)</f>
        <v>-6.9</v>
      </c>
    </row>
    <row r="23" spans="1:5" s="28" customFormat="1" ht="17.25" customHeight="1">
      <c r="A23" s="36" t="s">
        <v>26</v>
      </c>
      <c r="B23" s="34">
        <v>950</v>
      </c>
      <c r="C23" s="32">
        <v>950</v>
      </c>
      <c r="D23" s="34">
        <f aca="true" t="shared" si="3" ref="D23:D28">SUM(C23-B23)</f>
        <v>0</v>
      </c>
      <c r="E23" s="35">
        <f t="shared" si="2"/>
        <v>0</v>
      </c>
    </row>
    <row r="24" spans="1:5" s="28" customFormat="1" ht="17.25" customHeight="1">
      <c r="A24" s="36" t="s">
        <v>27</v>
      </c>
      <c r="B24" s="34">
        <v>3300</v>
      </c>
      <c r="C24" s="32">
        <v>3015</v>
      </c>
      <c r="D24" s="34">
        <f t="shared" si="3"/>
        <v>-285</v>
      </c>
      <c r="E24" s="35">
        <f t="shared" si="2"/>
        <v>-8.6</v>
      </c>
    </row>
    <row r="25" spans="1:5" s="28" customFormat="1" ht="17.25" customHeight="1">
      <c r="A25" s="36" t="s">
        <v>28</v>
      </c>
      <c r="B25" s="34">
        <v>3000</v>
      </c>
      <c r="C25" s="32">
        <v>2500</v>
      </c>
      <c r="D25" s="34">
        <f t="shared" si="3"/>
        <v>-500</v>
      </c>
      <c r="E25" s="35">
        <f t="shared" si="2"/>
        <v>-16.7</v>
      </c>
    </row>
    <row r="26" spans="1:5" s="28" customFormat="1" ht="17.25" customHeight="1">
      <c r="A26" s="36" t="s">
        <v>29</v>
      </c>
      <c r="B26" s="34">
        <v>0</v>
      </c>
      <c r="C26" s="32">
        <v>0</v>
      </c>
      <c r="D26" s="37"/>
      <c r="E26" s="35"/>
    </row>
    <row r="27" spans="1:5" s="28" customFormat="1" ht="17.25" customHeight="1">
      <c r="A27" s="36" t="s">
        <v>30</v>
      </c>
      <c r="B27" s="34">
        <v>2553</v>
      </c>
      <c r="C27" s="32">
        <v>2836</v>
      </c>
      <c r="D27" s="34">
        <f t="shared" si="3"/>
        <v>283</v>
      </c>
      <c r="E27" s="35">
        <f t="shared" si="2"/>
        <v>11.1</v>
      </c>
    </row>
    <row r="28" spans="1:5" s="28" customFormat="1" ht="17.25" customHeight="1">
      <c r="A28" s="36" t="s">
        <v>31</v>
      </c>
      <c r="B28" s="34">
        <v>182</v>
      </c>
      <c r="C28" s="32">
        <v>0</v>
      </c>
      <c r="D28" s="34">
        <f t="shared" si="3"/>
        <v>-182</v>
      </c>
      <c r="E28" s="35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5" customWidth="1"/>
    <col min="2" max="5" width="27.16015625" style="15" customWidth="1"/>
    <col min="6" max="238" width="9.16015625" style="15" customWidth="1"/>
    <col min="239" max="240" width="9.16015625" style="1" customWidth="1"/>
    <col min="241" max="16384" width="9.16015625" style="1" customWidth="1"/>
  </cols>
  <sheetData>
    <row r="1" spans="1:255" s="15" customFormat="1" ht="25.5" customHeight="1">
      <c r="A1" s="16" t="s">
        <v>32</v>
      </c>
      <c r="B1" s="16"/>
      <c r="C1" s="16"/>
      <c r="D1" s="16"/>
      <c r="E1" s="16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s="15" customFormat="1" ht="17.25" customHeight="1">
      <c r="A2" s="17"/>
      <c r="B2" s="17"/>
      <c r="C2" s="17"/>
      <c r="D2" s="17"/>
      <c r="E2" s="18" t="s">
        <v>1</v>
      </c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s="15" customFormat="1" ht="17.25" customHeight="1">
      <c r="A3" s="6" t="s">
        <v>2</v>
      </c>
      <c r="B3" s="9" t="s">
        <v>33</v>
      </c>
      <c r="C3" s="9" t="s">
        <v>4</v>
      </c>
      <c r="D3" s="19" t="s">
        <v>34</v>
      </c>
      <c r="E3" s="19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5" ht="22.5" customHeight="1">
      <c r="A4" s="8"/>
      <c r="B4" s="9"/>
      <c r="C4" s="9"/>
      <c r="D4" s="19" t="s">
        <v>6</v>
      </c>
      <c r="E4" s="19" t="s">
        <v>35</v>
      </c>
    </row>
    <row r="5" spans="1:5" ht="18" customHeight="1">
      <c r="A5" s="20" t="s">
        <v>36</v>
      </c>
      <c r="B5" s="21">
        <f>SUM(B6:B27)</f>
        <v>108361</v>
      </c>
      <c r="C5" s="21">
        <f>SUM(C6:C27)</f>
        <v>84949</v>
      </c>
      <c r="D5" s="22">
        <f>SUM(C5-B5)</f>
        <v>-23412</v>
      </c>
      <c r="E5" s="23">
        <f>SUM(D5/B5*100)</f>
        <v>-21.605559195651573</v>
      </c>
    </row>
    <row r="6" spans="1:5" ht="18" customHeight="1">
      <c r="A6" s="24" t="s">
        <v>37</v>
      </c>
      <c r="B6" s="25">
        <v>15410</v>
      </c>
      <c r="C6" s="25">
        <v>15891</v>
      </c>
      <c r="D6" s="22">
        <f aca="true" t="shared" si="0" ref="D6:D27">SUM(C6-B6)</f>
        <v>481</v>
      </c>
      <c r="E6" s="23">
        <f aca="true" t="shared" si="1" ref="E6:E27">SUM(D6/B6*100)</f>
        <v>3.1213497728747566</v>
      </c>
    </row>
    <row r="7" spans="1:5" ht="18" customHeight="1">
      <c r="A7" s="24" t="s">
        <v>38</v>
      </c>
      <c r="B7" s="25">
        <v>60</v>
      </c>
      <c r="C7" s="25">
        <v>75</v>
      </c>
      <c r="D7" s="22">
        <f t="shared" si="0"/>
        <v>15</v>
      </c>
      <c r="E7" s="23">
        <f t="shared" si="1"/>
        <v>25</v>
      </c>
    </row>
    <row r="8" spans="1:5" ht="18" customHeight="1">
      <c r="A8" s="24" t="s">
        <v>39</v>
      </c>
      <c r="B8" s="25">
        <v>6983</v>
      </c>
      <c r="C8" s="25">
        <v>6738</v>
      </c>
      <c r="D8" s="22">
        <f t="shared" si="0"/>
        <v>-245</v>
      </c>
      <c r="E8" s="23">
        <f t="shared" si="1"/>
        <v>-3.5085206931118433</v>
      </c>
    </row>
    <row r="9" spans="1:5" ht="18" customHeight="1">
      <c r="A9" s="24" t="s">
        <v>40</v>
      </c>
      <c r="B9" s="25">
        <v>27496</v>
      </c>
      <c r="C9" s="25">
        <v>25937</v>
      </c>
      <c r="D9" s="22">
        <f t="shared" si="0"/>
        <v>-1559</v>
      </c>
      <c r="E9" s="23">
        <f t="shared" si="1"/>
        <v>-5.669915624090777</v>
      </c>
    </row>
    <row r="10" spans="1:5" ht="18" customHeight="1">
      <c r="A10" s="24" t="s">
        <v>41</v>
      </c>
      <c r="B10" s="25">
        <v>118</v>
      </c>
      <c r="C10" s="25">
        <v>114</v>
      </c>
      <c r="D10" s="22">
        <f t="shared" si="0"/>
        <v>-4</v>
      </c>
      <c r="E10" s="23">
        <f t="shared" si="1"/>
        <v>-3.389830508474576</v>
      </c>
    </row>
    <row r="11" spans="1:5" ht="18" customHeight="1">
      <c r="A11" s="24" t="s">
        <v>42</v>
      </c>
      <c r="B11" s="25">
        <v>1378</v>
      </c>
      <c r="C11" s="25">
        <f>1300+144</f>
        <v>1444</v>
      </c>
      <c r="D11" s="22">
        <f t="shared" si="0"/>
        <v>66</v>
      </c>
      <c r="E11" s="23">
        <f t="shared" si="1"/>
        <v>4.78955007256894</v>
      </c>
    </row>
    <row r="12" spans="1:5" ht="18" customHeight="1">
      <c r="A12" s="24" t="s">
        <v>43</v>
      </c>
      <c r="B12" s="25">
        <f>11853+476</f>
        <v>12329</v>
      </c>
      <c r="C12" s="25">
        <f>6930+368</f>
        <v>7298</v>
      </c>
      <c r="D12" s="22">
        <f t="shared" si="0"/>
        <v>-5031</v>
      </c>
      <c r="E12" s="23">
        <f t="shared" si="1"/>
        <v>-40.80622921567037</v>
      </c>
    </row>
    <row r="13" spans="1:5" ht="18" customHeight="1">
      <c r="A13" s="24" t="s">
        <v>44</v>
      </c>
      <c r="B13" s="25">
        <f>13028+1039</f>
        <v>14067</v>
      </c>
      <c r="C13" s="25">
        <f>4958+421</f>
        <v>5379</v>
      </c>
      <c r="D13" s="22">
        <f t="shared" si="0"/>
        <v>-8688</v>
      </c>
      <c r="E13" s="23">
        <f t="shared" si="1"/>
        <v>-61.761569631051394</v>
      </c>
    </row>
    <row r="14" spans="1:5" ht="18" customHeight="1">
      <c r="A14" s="24" t="s">
        <v>45</v>
      </c>
      <c r="B14" s="25">
        <v>1381</v>
      </c>
      <c r="C14" s="25">
        <v>1033</v>
      </c>
      <c r="D14" s="22">
        <f t="shared" si="0"/>
        <v>-348</v>
      </c>
      <c r="E14" s="23">
        <f t="shared" si="1"/>
        <v>-25.19913106444605</v>
      </c>
    </row>
    <row r="15" spans="1:5" ht="18" customHeight="1">
      <c r="A15" s="24" t="s">
        <v>46</v>
      </c>
      <c r="B15" s="25">
        <v>2671</v>
      </c>
      <c r="C15" s="25">
        <v>2617</v>
      </c>
      <c r="D15" s="22">
        <f t="shared" si="0"/>
        <v>-54</v>
      </c>
      <c r="E15" s="23">
        <f t="shared" si="1"/>
        <v>-2.021714713590416</v>
      </c>
    </row>
    <row r="16" spans="1:5" ht="18" customHeight="1">
      <c r="A16" s="24" t="s">
        <v>47</v>
      </c>
      <c r="B16" s="25">
        <v>22089</v>
      </c>
      <c r="C16" s="25">
        <f>4079+3342</f>
        <v>7421</v>
      </c>
      <c r="D16" s="22">
        <f t="shared" si="0"/>
        <v>-14668</v>
      </c>
      <c r="E16" s="23">
        <f t="shared" si="1"/>
        <v>-66.4040925347458</v>
      </c>
    </row>
    <row r="17" spans="1:5" ht="18" customHeight="1">
      <c r="A17" s="24" t="s">
        <v>48</v>
      </c>
      <c r="B17" s="25">
        <v>170</v>
      </c>
      <c r="C17" s="25">
        <v>332</v>
      </c>
      <c r="D17" s="22">
        <f t="shared" si="0"/>
        <v>162</v>
      </c>
      <c r="E17" s="23">
        <f t="shared" si="1"/>
        <v>95.29411764705881</v>
      </c>
    </row>
    <row r="18" spans="1:5" ht="18" customHeight="1">
      <c r="A18" s="26" t="s">
        <v>49</v>
      </c>
      <c r="B18" s="25">
        <v>514</v>
      </c>
      <c r="C18" s="25">
        <v>704</v>
      </c>
      <c r="D18" s="22">
        <f t="shared" si="0"/>
        <v>190</v>
      </c>
      <c r="E18" s="23">
        <f t="shared" si="1"/>
        <v>36.964980544747085</v>
      </c>
    </row>
    <row r="19" spans="1:5" ht="18" customHeight="1">
      <c r="A19" s="26" t="s">
        <v>50</v>
      </c>
      <c r="B19" s="25">
        <v>819</v>
      </c>
      <c r="C19" s="25">
        <v>1193</v>
      </c>
      <c r="D19" s="22">
        <f t="shared" si="0"/>
        <v>374</v>
      </c>
      <c r="E19" s="23">
        <f t="shared" si="1"/>
        <v>45.66544566544567</v>
      </c>
    </row>
    <row r="20" spans="1:5" ht="18" customHeight="1">
      <c r="A20" s="24" t="s">
        <v>51</v>
      </c>
      <c r="B20" s="25"/>
      <c r="C20" s="25"/>
      <c r="D20" s="22">
        <f t="shared" si="0"/>
        <v>0</v>
      </c>
      <c r="E20" s="23"/>
    </row>
    <row r="21" spans="1:5" ht="18" customHeight="1">
      <c r="A21" s="26" t="s">
        <v>52</v>
      </c>
      <c r="B21" s="25"/>
      <c r="C21" s="25"/>
      <c r="D21" s="22">
        <f t="shared" si="0"/>
        <v>0</v>
      </c>
      <c r="E21" s="23"/>
    </row>
    <row r="22" spans="1:5" ht="18" customHeight="1">
      <c r="A22" s="26" t="s">
        <v>53</v>
      </c>
      <c r="B22" s="25">
        <v>689</v>
      </c>
      <c r="C22" s="25">
        <v>714</v>
      </c>
      <c r="D22" s="22">
        <f t="shared" si="0"/>
        <v>25</v>
      </c>
      <c r="E22" s="23">
        <f t="shared" si="1"/>
        <v>3.6284470246734397</v>
      </c>
    </row>
    <row r="23" spans="1:5" ht="18" customHeight="1">
      <c r="A23" s="26" t="s">
        <v>54</v>
      </c>
      <c r="B23" s="25">
        <v>522</v>
      </c>
      <c r="C23" s="25"/>
      <c r="D23" s="22">
        <f t="shared" si="0"/>
        <v>-522</v>
      </c>
      <c r="E23" s="23">
        <f t="shared" si="1"/>
        <v>-100</v>
      </c>
    </row>
    <row r="24" spans="1:5" ht="18" customHeight="1">
      <c r="A24" s="26" t="s">
        <v>55</v>
      </c>
      <c r="B24" s="25">
        <v>259</v>
      </c>
      <c r="C24" s="25">
        <v>8</v>
      </c>
      <c r="D24" s="22">
        <f t="shared" si="0"/>
        <v>-251</v>
      </c>
      <c r="E24" s="23">
        <f t="shared" si="1"/>
        <v>-96.91119691119691</v>
      </c>
    </row>
    <row r="25" spans="1:5" ht="18" customHeight="1">
      <c r="A25" s="24" t="s">
        <v>56</v>
      </c>
      <c r="B25" s="25">
        <v>520</v>
      </c>
      <c r="C25" s="25">
        <v>500</v>
      </c>
      <c r="D25" s="22">
        <f t="shared" si="0"/>
        <v>-20</v>
      </c>
      <c r="E25" s="23">
        <f t="shared" si="1"/>
        <v>-3.8461538461538463</v>
      </c>
    </row>
    <row r="26" spans="1:5" ht="18" customHeight="1">
      <c r="A26" s="26" t="s">
        <v>57</v>
      </c>
      <c r="B26" s="25">
        <v>50</v>
      </c>
      <c r="C26" s="25">
        <v>1738</v>
      </c>
      <c r="D26" s="22">
        <f t="shared" si="0"/>
        <v>1688</v>
      </c>
      <c r="E26" s="23">
        <f t="shared" si="1"/>
        <v>3376</v>
      </c>
    </row>
    <row r="27" spans="1:5" ht="18" customHeight="1">
      <c r="A27" s="24" t="s">
        <v>58</v>
      </c>
      <c r="B27" s="25">
        <v>836</v>
      </c>
      <c r="C27" s="25">
        <v>5813</v>
      </c>
      <c r="D27" s="22">
        <f t="shared" si="0"/>
        <v>4977</v>
      </c>
      <c r="E27" s="23">
        <f t="shared" si="1"/>
        <v>595.334928229665</v>
      </c>
    </row>
    <row r="28" ht="21" customHeight="1">
      <c r="C28" s="27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B17" sqref="B17"/>
    </sheetView>
  </sheetViews>
  <sheetFormatPr defaultColWidth="9.33203125" defaultRowHeight="11.25"/>
  <cols>
    <col min="1" max="1" width="51.5" style="1" customWidth="1"/>
    <col min="2" max="2" width="24.5" style="1" customWidth="1"/>
    <col min="3" max="5" width="27.5" style="1" customWidth="1"/>
    <col min="6" max="16384" width="9.33203125" style="1" customWidth="1"/>
  </cols>
  <sheetData>
    <row r="1" spans="1:5" s="1" customFormat="1" ht="25.5">
      <c r="A1" s="2" t="s">
        <v>59</v>
      </c>
      <c r="B1" s="2"/>
      <c r="C1" s="2"/>
      <c r="D1" s="2"/>
      <c r="E1" s="2"/>
    </row>
    <row r="2" spans="1:5" s="1" customFormat="1" ht="22.5" customHeight="1">
      <c r="A2" s="3"/>
      <c r="B2" s="3"/>
      <c r="C2" s="4"/>
      <c r="E2" s="5" t="s">
        <v>1</v>
      </c>
    </row>
    <row r="3" spans="1:5" s="1" customFormat="1" ht="23.25" customHeight="1">
      <c r="A3" s="6" t="s">
        <v>60</v>
      </c>
      <c r="B3" s="6" t="s">
        <v>61</v>
      </c>
      <c r="C3" s="6" t="s">
        <v>62</v>
      </c>
      <c r="D3" s="7" t="s">
        <v>63</v>
      </c>
      <c r="E3" s="7"/>
    </row>
    <row r="4" spans="1:5" s="1" customFormat="1" ht="20.25" customHeight="1">
      <c r="A4" s="8"/>
      <c r="B4" s="8"/>
      <c r="C4" s="8"/>
      <c r="D4" s="9" t="s">
        <v>6</v>
      </c>
      <c r="E4" s="9" t="s">
        <v>35</v>
      </c>
    </row>
    <row r="5" spans="1:5" s="1" customFormat="1" ht="25.5" customHeight="1">
      <c r="A5" s="10" t="s">
        <v>64</v>
      </c>
      <c r="B5" s="11">
        <f>SUM(B6:B15)</f>
        <v>3950</v>
      </c>
      <c r="C5" s="11">
        <f>SUM(C6:C15)</f>
        <v>2557</v>
      </c>
      <c r="D5" s="11">
        <f aca="true" t="shared" si="0" ref="D5:D15">SUM(C5-B5)</f>
        <v>-1393</v>
      </c>
      <c r="E5" s="12">
        <f aca="true" t="shared" si="1" ref="E5:E10">SUM(D5/B5*100)</f>
        <v>-35.265822784810126</v>
      </c>
    </row>
    <row r="6" spans="1:5" s="1" customFormat="1" ht="25.5" customHeight="1">
      <c r="A6" s="13" t="s">
        <v>65</v>
      </c>
      <c r="B6" s="11"/>
      <c r="C6" s="11"/>
      <c r="D6" s="11">
        <f t="shared" si="0"/>
        <v>0</v>
      </c>
      <c r="E6" s="12" t="e">
        <f t="shared" si="1"/>
        <v>#DIV/0!</v>
      </c>
    </row>
    <row r="7" spans="1:5" s="1" customFormat="1" ht="25.5" customHeight="1">
      <c r="A7" s="13" t="s">
        <v>66</v>
      </c>
      <c r="B7" s="11">
        <v>108</v>
      </c>
      <c r="C7" s="11"/>
      <c r="D7" s="11">
        <f t="shared" si="0"/>
        <v>-108</v>
      </c>
      <c r="E7" s="12">
        <f t="shared" si="1"/>
        <v>-100</v>
      </c>
    </row>
    <row r="8" spans="1:5" s="1" customFormat="1" ht="25.5" customHeight="1">
      <c r="A8" s="13" t="s">
        <v>67</v>
      </c>
      <c r="B8" s="11">
        <v>148</v>
      </c>
      <c r="C8" s="11">
        <v>95</v>
      </c>
      <c r="D8" s="11">
        <f t="shared" si="0"/>
        <v>-53</v>
      </c>
      <c r="E8" s="12">
        <f t="shared" si="1"/>
        <v>-35.810810810810814</v>
      </c>
    </row>
    <row r="9" spans="1:5" s="1" customFormat="1" ht="25.5" customHeight="1">
      <c r="A9" s="13" t="s">
        <v>68</v>
      </c>
      <c r="B9" s="11">
        <v>55</v>
      </c>
      <c r="C9" s="11">
        <v>22</v>
      </c>
      <c r="D9" s="11">
        <f t="shared" si="0"/>
        <v>-33</v>
      </c>
      <c r="E9" s="12">
        <f t="shared" si="1"/>
        <v>-60</v>
      </c>
    </row>
    <row r="10" spans="1:5" s="1" customFormat="1" ht="25.5" customHeight="1">
      <c r="A10" s="13" t="s">
        <v>69</v>
      </c>
      <c r="B10" s="11">
        <v>3485</v>
      </c>
      <c r="C10" s="11">
        <v>1800</v>
      </c>
      <c r="D10" s="11">
        <f t="shared" si="0"/>
        <v>-1685</v>
      </c>
      <c r="E10" s="12">
        <f t="shared" si="1"/>
        <v>-48.35007173601148</v>
      </c>
    </row>
    <row r="11" spans="1:5" s="1" customFormat="1" ht="25.5" customHeight="1">
      <c r="A11" s="13" t="s">
        <v>70</v>
      </c>
      <c r="B11" s="11"/>
      <c r="C11" s="11"/>
      <c r="D11" s="11">
        <f t="shared" si="0"/>
        <v>0</v>
      </c>
      <c r="E11" s="12"/>
    </row>
    <row r="12" spans="1:5" s="1" customFormat="1" ht="25.5" customHeight="1">
      <c r="A12" s="13" t="s">
        <v>71</v>
      </c>
      <c r="B12" s="11"/>
      <c r="C12" s="11"/>
      <c r="D12" s="11">
        <f t="shared" si="0"/>
        <v>0</v>
      </c>
      <c r="E12" s="12"/>
    </row>
    <row r="13" spans="1:5" s="1" customFormat="1" ht="25.5" customHeight="1">
      <c r="A13" s="13" t="s">
        <v>72</v>
      </c>
      <c r="B13" s="11"/>
      <c r="C13" s="11"/>
      <c r="D13" s="11">
        <f t="shared" si="0"/>
        <v>0</v>
      </c>
      <c r="E13" s="12"/>
    </row>
    <row r="14" spans="1:5" s="1" customFormat="1" ht="25.5" customHeight="1">
      <c r="A14" s="13" t="s">
        <v>73</v>
      </c>
      <c r="B14" s="11">
        <v>154</v>
      </c>
      <c r="C14" s="11">
        <v>640</v>
      </c>
      <c r="D14" s="11">
        <f t="shared" si="0"/>
        <v>486</v>
      </c>
      <c r="E14" s="12">
        <f>SUM(D14/B14*100)</f>
        <v>315.5844155844156</v>
      </c>
    </row>
    <row r="15" spans="1:5" s="1" customFormat="1" ht="25.5" customHeight="1">
      <c r="A15" s="13" t="s">
        <v>74</v>
      </c>
      <c r="B15" s="11"/>
      <c r="C15" s="11"/>
      <c r="D15" s="11">
        <f t="shared" si="0"/>
        <v>0</v>
      </c>
      <c r="E15" s="12"/>
    </row>
    <row r="16" s="1" customFormat="1" ht="25.5" customHeight="1">
      <c r="C16" s="14"/>
    </row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98" bottom="0.79" header="0.51" footer="0.51"/>
  <pageSetup firstPageNumber="50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嘟嘟mami</cp:lastModifiedBy>
  <cp:lastPrinted>2016-12-21T09:07:32Z</cp:lastPrinted>
  <dcterms:created xsi:type="dcterms:W3CDTF">2016-12-02T07:17:46Z</dcterms:created>
  <dcterms:modified xsi:type="dcterms:W3CDTF">2017-12-21T07:22:35Z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