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全县一般公共预算收入" sheetId="1" r:id="rId1"/>
    <sheet name="全县一般公共预算支出" sheetId="2" r:id="rId2"/>
    <sheet name="2022年西丰县社会保险基金收入表" sheetId="3" r:id="rId3"/>
  </sheets>
  <definedNames>
    <definedName name="_xlnm.Print_Titles" localSheetId="2">'2022年西丰县社会保险基金收入表'!$1:$4</definedName>
  </definedNames>
  <calcPr fullCalcOnLoad="1"/>
</workbook>
</file>

<file path=xl/sharedStrings.xml><?xml version="1.0" encoding="utf-8"?>
<sst xmlns="http://schemas.openxmlformats.org/spreadsheetml/2006/main" count="78" uniqueCount="71">
  <si>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</si>
  <si>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</si>
  <si>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</si>
  <si>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</si>
  <si>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</si>
  <si>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</si>
  <si>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</si>
  <si>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</si>
  <si>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</si>
  <si>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</si>
  <si>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</si>
  <si>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</si>
  <si>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</si>
  <si>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</si>
  <si>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</si>
  <si>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</si>
  <si>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</si>
  <si>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</si>
  <si>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</si>
  <si>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</si>
  <si>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</si>
  <si>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</si>
  <si>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</si>
  <si>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</si>
  <si>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</si>
  <si>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</si>
  <si>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</si>
  <si>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</si>
  <si>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</si>
  <si>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</si>
  <si>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</si>
  <si>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</si>
  <si>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</si>
  <si>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</si>
  <si>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</si>
  <si>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</si>
  <si>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</si>
  <si>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</si>
  <si>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</si>
  <si>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</si>
  <si>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</si>
  <si>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</si>
  <si>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</si>
  <si>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</si>
  <si>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</si>
  <si>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</si>
  <si>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</si>
  <si>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</si>
  <si>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</si>
  <si>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</si>
  <si>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</si>
  <si>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</si>
  <si>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</si>
  <si>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</si>
  <si>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</si>
  <si>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</si>
  <si>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</si>
  <si>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</si>
  <si>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</si>
  <si>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2022年全县社会保险基金预算收入预算表</t>
  </si>
  <si>
    <t>预算科目</t>
  </si>
  <si>
    <t>2021年执行数</t>
  </si>
  <si>
    <t>2022年预算数</t>
  </si>
  <si>
    <t>2022年预算数比2021年执行数</t>
  </si>
  <si>
    <t>社会保险基金收入合计</t>
  </si>
  <si>
    <t>城乡居民基本养老保险基金</t>
  </si>
  <si>
    <t>其中：居民养老保险费收入</t>
  </si>
  <si>
    <t xml:space="preserve">  居民养老保险基金财政补贴收入</t>
  </si>
  <si>
    <t>机关事业单位基本养老保险基金</t>
  </si>
  <si>
    <t>其中：机关养老保险费收入</t>
  </si>
  <si>
    <t xml:space="preserve">  机关养老保险基金财政补贴收入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</si>
</sst>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_ "/>
    <numFmt numFmtId="181" formatCode="0_ "/>
    <numFmt numFmtId="182" formatCode="#,##0_ "/>
    <numFmt numFmtId="183" formatCode="#,##0.0_ "/>
  </numFmts>
  <fonts count="27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9" fontId="11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20" fillId="0" borderId="4" applyNumberFormat="0" applyFill="0" applyAlignment="0" applyProtection="0"/>
    <xf numFmtId="0" fontId="5" fillId="3" borderId="0" applyNumberFormat="0" applyBorder="0" applyAlignment="0" applyProtection="0"/>
    <xf numFmtId="0" fontId="23" fillId="2" borderId="5" applyNumberFormat="0" applyAlignment="0" applyProtection="0"/>
    <xf numFmtId="0" fontId="10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17" fillId="0" borderId="0">
      <alignment/>
      <protection/>
    </xf>
    <xf numFmtId="0" fontId="7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3" fontId="1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right" vertical="center" wrapText="1"/>
    </xf>
    <xf numFmtId="180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2"/>
    </xf>
    <xf numFmtId="0" fontId="1" fillId="0" borderId="9" xfId="0" applyFont="1" applyFill="1" applyBorder="1" applyAlignment="1">
      <alignment horizontal="left" vertical="center" indent="3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2" xfId="63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181" fontId="1" fillId="0" borderId="9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left" vertical="center"/>
      <protection/>
    </xf>
    <xf numFmtId="182" fontId="1" fillId="0" borderId="9" xfId="63" applyNumberFormat="1" applyFont="1" applyFill="1" applyBorder="1" applyAlignment="1">
      <alignment horizontal="right" vertical="center"/>
      <protection/>
    </xf>
    <xf numFmtId="0" fontId="1" fillId="0" borderId="9" xfId="63" applyFont="1" applyFill="1" applyBorder="1" applyAlignment="1">
      <alignment vertical="center"/>
      <protection/>
    </xf>
    <xf numFmtId="182" fontId="1" fillId="0" borderId="9" xfId="63" applyNumberFormat="1" applyFont="1" applyFill="1" applyBorder="1" applyAlignment="1">
      <alignment vertical="center"/>
      <protection/>
    </xf>
    <xf numFmtId="183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left" vertical="center" indent="1"/>
      <protection/>
    </xf>
    <xf numFmtId="182" fontId="1" fillId="0" borderId="9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17" customWidth="1"/>
    <col min="2" max="2" width="27.16015625" style="32" customWidth="1"/>
    <col min="3" max="3" width="27.16015625" style="17" customWidth="1"/>
    <col min="4" max="4" width="27.16015625" style="32" customWidth="1"/>
    <col min="5" max="5" width="27.16015625" style="17" customWidth="1"/>
    <col min="6" max="254" width="12" style="17" customWidth="1"/>
  </cols>
  <sheetData>
    <row r="1" spans="1:5" s="31" customFormat="1" ht="25.5">
      <c r="A1" s="33" t="s">
        <v>0</v>
      </c>
      <c r="B1" s="33"/>
      <c r="C1" s="33"/>
      <c r="D1" s="33"/>
      <c r="E1" s="33"/>
    </row>
    <row r="2" spans="1:5" s="31" customFormat="1" ht="13.5">
      <c r="A2" s="34"/>
      <c r="B2" s="35"/>
      <c r="C2" s="17"/>
      <c r="E2" s="36" t="s">
        <v>1</v>
      </c>
    </row>
    <row r="3" spans="1:5" s="31" customFormat="1" ht="24" customHeight="1">
      <c r="A3" s="21" t="s">
        <v>2</v>
      </c>
      <c r="B3" s="21" t="s">
        <v>3</v>
      </c>
      <c r="C3" s="21" t="s">
        <v>4</v>
      </c>
      <c r="D3" s="37" t="s">
        <v>5</v>
      </c>
      <c r="E3" s="37"/>
    </row>
    <row r="4" spans="1:5" s="31" customFormat="1" ht="24" customHeight="1">
      <c r="A4" s="24"/>
      <c r="B4" s="24"/>
      <c r="C4" s="24"/>
      <c r="D4" s="37" t="s">
        <v>6</v>
      </c>
      <c r="E4" s="37" t="s">
        <v>7</v>
      </c>
    </row>
    <row r="5" spans="1:5" s="31" customFormat="1" ht="17.25" customHeight="1">
      <c r="A5" s="38" t="s">
        <v>8</v>
      </c>
      <c r="B5" s="39">
        <f>SUM(B6,B22)</f>
        <v>25700</v>
      </c>
      <c r="C5" s="39">
        <f>SUM(C6,C22)</f>
        <v>26900</v>
      </c>
      <c r="D5" s="39">
        <f>SUM(D6,D22)</f>
        <v>1200</v>
      </c>
      <c r="E5" s="39">
        <f>ROUND(SUM(D5/B5*100),1)</f>
        <v>4.7</v>
      </c>
    </row>
    <row r="6" spans="1:5" s="31" customFormat="1" ht="17.25" customHeight="1">
      <c r="A6" s="40" t="s">
        <v>9</v>
      </c>
      <c r="B6" s="41">
        <f>SUM(B7:B21)</f>
        <v>15715</v>
      </c>
      <c r="C6" s="41">
        <f>SUM(C7:C21)</f>
        <v>17599</v>
      </c>
      <c r="D6" s="41">
        <f>SUM(D7:D21)</f>
        <v>1884</v>
      </c>
      <c r="E6" s="42">
        <f aca="true" t="shared" si="0" ref="E6:E20">ROUND(SUM(D6/B6*100),1)</f>
        <v>12</v>
      </c>
    </row>
    <row r="7" spans="1:5" s="31" customFormat="1" ht="17.25" customHeight="1">
      <c r="A7" s="43" t="s">
        <v>10</v>
      </c>
      <c r="B7" s="41">
        <v>3300</v>
      </c>
      <c r="C7" s="39">
        <v>5145</v>
      </c>
      <c r="D7" s="41">
        <f>SUM(C7-B7)</f>
        <v>1845</v>
      </c>
      <c r="E7" s="42">
        <f t="shared" si="0"/>
        <v>55.9</v>
      </c>
    </row>
    <row r="8" spans="1:5" s="31" customFormat="1" ht="17.25" customHeight="1">
      <c r="A8" s="43" t="s">
        <v>11</v>
      </c>
      <c r="B8" s="41">
        <v>3570</v>
      </c>
      <c r="C8" s="39">
        <v>0</v>
      </c>
      <c r="D8" s="41">
        <f aca="true" t="shared" si="1" ref="D8:D20">SUM(C8-B8)</f>
        <v>-3570</v>
      </c>
      <c r="E8" s="42">
        <f t="shared" si="0"/>
        <v>-100</v>
      </c>
    </row>
    <row r="9" spans="1:5" s="31" customFormat="1" ht="17.25" customHeight="1">
      <c r="A9" s="43" t="s">
        <v>12</v>
      </c>
      <c r="B9" s="41">
        <v>1910</v>
      </c>
      <c r="C9" s="39">
        <v>1650</v>
      </c>
      <c r="D9" s="41">
        <f t="shared" si="1"/>
        <v>-260</v>
      </c>
      <c r="E9" s="42">
        <f t="shared" si="0"/>
        <v>-13.6</v>
      </c>
    </row>
    <row r="10" spans="1:5" s="31" customFormat="1" ht="17.25" customHeight="1">
      <c r="A10" s="43" t="s">
        <v>13</v>
      </c>
      <c r="B10" s="41">
        <v>500</v>
      </c>
      <c r="C10" s="39">
        <v>535</v>
      </c>
      <c r="D10" s="41">
        <f t="shared" si="1"/>
        <v>35</v>
      </c>
      <c r="E10" s="42">
        <f t="shared" si="0"/>
        <v>7</v>
      </c>
    </row>
    <row r="11" spans="1:5" s="31" customFormat="1" ht="17.25" customHeight="1">
      <c r="A11" s="43" t="s">
        <v>14</v>
      </c>
      <c r="B11" s="41">
        <v>250</v>
      </c>
      <c r="C11" s="39">
        <v>269</v>
      </c>
      <c r="D11" s="41">
        <f t="shared" si="1"/>
        <v>19</v>
      </c>
      <c r="E11" s="42">
        <f t="shared" si="0"/>
        <v>7.6</v>
      </c>
    </row>
    <row r="12" spans="1:5" s="31" customFormat="1" ht="17.25" customHeight="1">
      <c r="A12" s="43" t="s">
        <v>15</v>
      </c>
      <c r="B12" s="41">
        <v>500</v>
      </c>
      <c r="C12" s="39">
        <v>750</v>
      </c>
      <c r="D12" s="41">
        <f t="shared" si="1"/>
        <v>250</v>
      </c>
      <c r="E12" s="42">
        <f t="shared" si="0"/>
        <v>50</v>
      </c>
    </row>
    <row r="13" spans="1:5" s="31" customFormat="1" ht="17.25" customHeight="1">
      <c r="A13" s="43" t="s">
        <v>16</v>
      </c>
      <c r="B13" s="41">
        <v>460</v>
      </c>
      <c r="C13" s="39">
        <v>498</v>
      </c>
      <c r="D13" s="41">
        <f t="shared" si="1"/>
        <v>38</v>
      </c>
      <c r="E13" s="42">
        <f t="shared" si="0"/>
        <v>8.3</v>
      </c>
    </row>
    <row r="14" spans="1:5" s="31" customFormat="1" ht="17.25" customHeight="1">
      <c r="A14" s="43" t="s">
        <v>17</v>
      </c>
      <c r="B14" s="41">
        <v>180</v>
      </c>
      <c r="C14" s="39">
        <v>200</v>
      </c>
      <c r="D14" s="41">
        <f t="shared" si="1"/>
        <v>20</v>
      </c>
      <c r="E14" s="42">
        <f t="shared" si="0"/>
        <v>11.1</v>
      </c>
    </row>
    <row r="15" spans="1:5" s="31" customFormat="1" ht="17.25" customHeight="1">
      <c r="A15" s="43" t="s">
        <v>18</v>
      </c>
      <c r="B15" s="41">
        <v>832</v>
      </c>
      <c r="C15" s="39">
        <v>924</v>
      </c>
      <c r="D15" s="41">
        <f t="shared" si="1"/>
        <v>92</v>
      </c>
      <c r="E15" s="42">
        <f t="shared" si="0"/>
        <v>11.1</v>
      </c>
    </row>
    <row r="16" spans="1:5" s="31" customFormat="1" ht="17.25" customHeight="1">
      <c r="A16" s="43" t="s">
        <v>19</v>
      </c>
      <c r="B16" s="41">
        <v>723</v>
      </c>
      <c r="C16" s="39">
        <v>900</v>
      </c>
      <c r="D16" s="41">
        <f t="shared" si="1"/>
        <v>177</v>
      </c>
      <c r="E16" s="42">
        <f t="shared" si="0"/>
        <v>24.5</v>
      </c>
    </row>
    <row r="17" spans="1:5" s="31" customFormat="1" ht="17.25" customHeight="1">
      <c r="A17" s="43" t="s">
        <v>20</v>
      </c>
      <c r="B17" s="41">
        <v>450</v>
      </c>
      <c r="C17" s="39">
        <v>400</v>
      </c>
      <c r="D17" s="41">
        <f t="shared" si="1"/>
        <v>-50</v>
      </c>
      <c r="E17" s="42">
        <f t="shared" si="0"/>
        <v>-11.1</v>
      </c>
    </row>
    <row r="18" spans="1:5" s="31" customFormat="1" ht="17.25" customHeight="1">
      <c r="A18" s="43" t="s">
        <v>21</v>
      </c>
      <c r="B18" s="41">
        <v>14</v>
      </c>
      <c r="C18" s="39">
        <f>1501</f>
        <v>1501</v>
      </c>
      <c r="D18" s="41">
        <f t="shared" si="1"/>
        <v>1487</v>
      </c>
      <c r="E18" s="42">
        <f t="shared" si="0"/>
        <v>10621.4</v>
      </c>
    </row>
    <row r="19" spans="1:5" s="31" customFormat="1" ht="17.25" customHeight="1">
      <c r="A19" s="43" t="s">
        <v>22</v>
      </c>
      <c r="B19" s="41">
        <v>1950</v>
      </c>
      <c r="C19" s="39">
        <v>3627</v>
      </c>
      <c r="D19" s="41">
        <f t="shared" si="1"/>
        <v>1677</v>
      </c>
      <c r="E19" s="42">
        <f t="shared" si="0"/>
        <v>86</v>
      </c>
    </row>
    <row r="20" spans="1:5" s="31" customFormat="1" ht="17.25" customHeight="1">
      <c r="A20" s="43" t="s">
        <v>23</v>
      </c>
      <c r="B20" s="41">
        <v>1076</v>
      </c>
      <c r="C20" s="39">
        <v>1200</v>
      </c>
      <c r="D20" s="41">
        <f t="shared" si="1"/>
        <v>124</v>
      </c>
      <c r="E20" s="42">
        <f t="shared" si="0"/>
        <v>11.5</v>
      </c>
    </row>
    <row r="21" spans="1:5" s="31" customFormat="1" ht="17.25" customHeight="1">
      <c r="A21" s="43" t="s">
        <v>24</v>
      </c>
      <c r="B21" s="41"/>
      <c r="C21" s="41"/>
      <c r="D21" s="41"/>
      <c r="E21" s="42"/>
    </row>
    <row r="22" spans="1:5" s="31" customFormat="1" ht="17.25" customHeight="1">
      <c r="A22" s="40" t="s">
        <v>25</v>
      </c>
      <c r="B22" s="41">
        <f>SUM(B23:B28)</f>
        <v>9985</v>
      </c>
      <c r="C22" s="41">
        <f>SUM(C23:C28)</f>
        <v>9301</v>
      </c>
      <c r="D22" s="41">
        <f>SUM(D23:D28)</f>
        <v>-684</v>
      </c>
      <c r="E22" s="42">
        <f aca="true" t="shared" si="2" ref="E22:E28">ROUND(SUM(D22/B22*100),1)</f>
        <v>-6.9</v>
      </c>
    </row>
    <row r="23" spans="1:5" s="31" customFormat="1" ht="17.25" customHeight="1">
      <c r="A23" s="43" t="s">
        <v>26</v>
      </c>
      <c r="B23" s="41">
        <v>950</v>
      </c>
      <c r="C23" s="39">
        <v>950</v>
      </c>
      <c r="D23" s="41">
        <f aca="true" t="shared" si="3" ref="D23:D28">SUM(C23-B23)</f>
        <v>0</v>
      </c>
      <c r="E23" s="42">
        <f t="shared" si="2"/>
        <v>0</v>
      </c>
    </row>
    <row r="24" spans="1:5" s="31" customFormat="1" ht="17.25" customHeight="1">
      <c r="A24" s="43" t="s">
        <v>27</v>
      </c>
      <c r="B24" s="41">
        <v>3300</v>
      </c>
      <c r="C24" s="39">
        <v>3015</v>
      </c>
      <c r="D24" s="41">
        <f t="shared" si="3"/>
        <v>-285</v>
      </c>
      <c r="E24" s="42">
        <f t="shared" si="2"/>
        <v>-8.6</v>
      </c>
    </row>
    <row r="25" spans="1:5" s="31" customFormat="1" ht="17.25" customHeight="1">
      <c r="A25" s="43" t="s">
        <v>28</v>
      </c>
      <c r="B25" s="41">
        <v>3000</v>
      </c>
      <c r="C25" s="39">
        <v>2500</v>
      </c>
      <c r="D25" s="41">
        <f t="shared" si="3"/>
        <v>-500</v>
      </c>
      <c r="E25" s="42">
        <f t="shared" si="2"/>
        <v>-16.7</v>
      </c>
    </row>
    <row r="26" spans="1:5" s="31" customFormat="1" ht="17.25" customHeight="1">
      <c r="A26" s="43" t="s">
        <v>29</v>
      </c>
      <c r="B26" s="41">
        <v>0</v>
      </c>
      <c r="C26" s="39">
        <v>0</v>
      </c>
      <c r="D26" s="44"/>
      <c r="E26" s="42"/>
    </row>
    <row r="27" spans="1:5" s="31" customFormat="1" ht="17.25" customHeight="1">
      <c r="A27" s="43" t="s">
        <v>30</v>
      </c>
      <c r="B27" s="41">
        <v>2553</v>
      </c>
      <c r="C27" s="39">
        <v>2836</v>
      </c>
      <c r="D27" s="41">
        <f t="shared" si="3"/>
        <v>283</v>
      </c>
      <c r="E27" s="42">
        <f t="shared" si="2"/>
        <v>11.1</v>
      </c>
    </row>
    <row r="28" spans="1:5" s="31" customFormat="1" ht="17.25" customHeight="1">
      <c r="A28" s="43" t="s">
        <v>31</v>
      </c>
      <c r="B28" s="41">
        <v>182</v>
      </c>
      <c r="C28" s="39">
        <v>0</v>
      </c>
      <c r="D28" s="41">
        <f t="shared" si="3"/>
        <v>-182</v>
      </c>
      <c r="E28" s="42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6" customWidth="1"/>
    <col min="2" max="5" width="27.16015625" style="16" customWidth="1"/>
    <col min="6" max="238" width="9.16015625" style="16" customWidth="1"/>
    <col min="239" max="240" width="9.16015625" style="17" customWidth="1"/>
    <col min="241" max="16384" width="9.16015625" style="17" customWidth="1"/>
  </cols>
  <sheetData>
    <row r="1" spans="1:255" s="16" customFormat="1" ht="25.5" customHeight="1">
      <c r="A1" s="18" t="s">
        <v>32</v>
      </c>
      <c r="B1" s="18"/>
      <c r="C1" s="18"/>
      <c r="D1" s="18"/>
      <c r="E1" s="18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16" customFormat="1" ht="17.25" customHeight="1">
      <c r="A2" s="19"/>
      <c r="B2" s="19"/>
      <c r="C2" s="19"/>
      <c r="D2" s="19"/>
      <c r="E2" s="20" t="s">
        <v>1</v>
      </c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s="16" customFormat="1" ht="17.25" customHeight="1">
      <c r="A3" s="21" t="s">
        <v>2</v>
      </c>
      <c r="B3" s="22" t="s">
        <v>33</v>
      </c>
      <c r="C3" s="22" t="s">
        <v>4</v>
      </c>
      <c r="D3" s="23" t="s">
        <v>34</v>
      </c>
      <c r="E3" s="23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5" ht="22.5" customHeight="1">
      <c r="A4" s="24"/>
      <c r="B4" s="22"/>
      <c r="C4" s="22"/>
      <c r="D4" s="23" t="s">
        <v>6</v>
      </c>
      <c r="E4" s="23" t="s">
        <v>35</v>
      </c>
    </row>
    <row r="5" spans="1:5" ht="18" customHeight="1">
      <c r="A5" s="25" t="s">
        <v>36</v>
      </c>
      <c r="B5" s="8">
        <f>SUM(B6:B27)</f>
        <v>108361</v>
      </c>
      <c r="C5" s="8">
        <f>SUM(C6:C27)</f>
        <v>84949</v>
      </c>
      <c r="D5" s="26">
        <f>SUM(C5-B5)</f>
        <v>-23412</v>
      </c>
      <c r="E5" s="27">
        <f>SUM(D5/B5*100)</f>
        <v>-21.605559195651573</v>
      </c>
    </row>
    <row r="6" spans="1:5" ht="18" customHeight="1">
      <c r="A6" s="28" t="s">
        <v>37</v>
      </c>
      <c r="B6" s="10">
        <v>15410</v>
      </c>
      <c r="C6" s="10">
        <v>15891</v>
      </c>
      <c r="D6" s="26">
        <f aca="true" t="shared" si="0" ref="D6:D27">SUM(C6-B6)</f>
        <v>481</v>
      </c>
      <c r="E6" s="27">
        <f aca="true" t="shared" si="1" ref="E6:E27">SUM(D6/B6*100)</f>
        <v>3.1213497728747566</v>
      </c>
    </row>
    <row r="7" spans="1:5" ht="18" customHeight="1">
      <c r="A7" s="28" t="s">
        <v>38</v>
      </c>
      <c r="B7" s="10">
        <v>60</v>
      </c>
      <c r="C7" s="10">
        <v>75</v>
      </c>
      <c r="D7" s="26">
        <f t="shared" si="0"/>
        <v>15</v>
      </c>
      <c r="E7" s="27">
        <f t="shared" si="1"/>
        <v>25</v>
      </c>
    </row>
    <row r="8" spans="1:5" ht="18" customHeight="1">
      <c r="A8" s="28" t="s">
        <v>39</v>
      </c>
      <c r="B8" s="10">
        <v>6983</v>
      </c>
      <c r="C8" s="10">
        <v>6738</v>
      </c>
      <c r="D8" s="26">
        <f t="shared" si="0"/>
        <v>-245</v>
      </c>
      <c r="E8" s="27">
        <f t="shared" si="1"/>
        <v>-3.5085206931118433</v>
      </c>
    </row>
    <row r="9" spans="1:5" ht="18" customHeight="1">
      <c r="A9" s="28" t="s">
        <v>40</v>
      </c>
      <c r="B9" s="10">
        <v>27496</v>
      </c>
      <c r="C9" s="10">
        <v>25937</v>
      </c>
      <c r="D9" s="26">
        <f t="shared" si="0"/>
        <v>-1559</v>
      </c>
      <c r="E9" s="27">
        <f t="shared" si="1"/>
        <v>-5.669915624090777</v>
      </c>
    </row>
    <row r="10" spans="1:5" ht="18" customHeight="1">
      <c r="A10" s="28" t="s">
        <v>41</v>
      </c>
      <c r="B10" s="10">
        <v>118</v>
      </c>
      <c r="C10" s="10">
        <v>114</v>
      </c>
      <c r="D10" s="26">
        <f t="shared" si="0"/>
        <v>-4</v>
      </c>
      <c r="E10" s="27">
        <f t="shared" si="1"/>
        <v>-3.389830508474576</v>
      </c>
    </row>
    <row r="11" spans="1:5" ht="18" customHeight="1">
      <c r="A11" s="28" t="s">
        <v>42</v>
      </c>
      <c r="B11" s="10">
        <v>1378</v>
      </c>
      <c r="C11" s="10">
        <f>1300+144</f>
        <v>1444</v>
      </c>
      <c r="D11" s="26">
        <f t="shared" si="0"/>
        <v>66</v>
      </c>
      <c r="E11" s="27">
        <f t="shared" si="1"/>
        <v>4.78955007256894</v>
      </c>
    </row>
    <row r="12" spans="1:5" ht="18" customHeight="1">
      <c r="A12" s="28" t="s">
        <v>43</v>
      </c>
      <c r="B12" s="10">
        <f>11853+476</f>
        <v>12329</v>
      </c>
      <c r="C12" s="10">
        <f>6930+368</f>
        <v>7298</v>
      </c>
      <c r="D12" s="26">
        <f t="shared" si="0"/>
        <v>-5031</v>
      </c>
      <c r="E12" s="27">
        <f t="shared" si="1"/>
        <v>-40.80622921567037</v>
      </c>
    </row>
    <row r="13" spans="1:5" ht="18" customHeight="1">
      <c r="A13" s="28" t="s">
        <v>44</v>
      </c>
      <c r="B13" s="10">
        <f>13028+1039</f>
        <v>14067</v>
      </c>
      <c r="C13" s="10">
        <f>4958+421</f>
        <v>5379</v>
      </c>
      <c r="D13" s="26">
        <f t="shared" si="0"/>
        <v>-8688</v>
      </c>
      <c r="E13" s="27">
        <f t="shared" si="1"/>
        <v>-61.761569631051394</v>
      </c>
    </row>
    <row r="14" spans="1:5" ht="18" customHeight="1">
      <c r="A14" s="28" t="s">
        <v>45</v>
      </c>
      <c r="B14" s="10">
        <v>1381</v>
      </c>
      <c r="C14" s="10">
        <v>1033</v>
      </c>
      <c r="D14" s="26">
        <f t="shared" si="0"/>
        <v>-348</v>
      </c>
      <c r="E14" s="27">
        <f t="shared" si="1"/>
        <v>-25.19913106444605</v>
      </c>
    </row>
    <row r="15" spans="1:5" ht="18" customHeight="1">
      <c r="A15" s="28" t="s">
        <v>46</v>
      </c>
      <c r="B15" s="10">
        <v>2671</v>
      </c>
      <c r="C15" s="10">
        <v>2617</v>
      </c>
      <c r="D15" s="26">
        <f t="shared" si="0"/>
        <v>-54</v>
      </c>
      <c r="E15" s="27">
        <f t="shared" si="1"/>
        <v>-2.021714713590416</v>
      </c>
    </row>
    <row r="16" spans="1:5" ht="18" customHeight="1">
      <c r="A16" s="28" t="s">
        <v>47</v>
      </c>
      <c r="B16" s="10">
        <v>22089</v>
      </c>
      <c r="C16" s="10">
        <f>4079+3342</f>
        <v>7421</v>
      </c>
      <c r="D16" s="26">
        <f t="shared" si="0"/>
        <v>-14668</v>
      </c>
      <c r="E16" s="27">
        <f t="shared" si="1"/>
        <v>-66.4040925347458</v>
      </c>
    </row>
    <row r="17" spans="1:5" ht="18" customHeight="1">
      <c r="A17" s="28" t="s">
        <v>48</v>
      </c>
      <c r="B17" s="10">
        <v>170</v>
      </c>
      <c r="C17" s="10">
        <v>332</v>
      </c>
      <c r="D17" s="26">
        <f t="shared" si="0"/>
        <v>162</v>
      </c>
      <c r="E17" s="27">
        <f t="shared" si="1"/>
        <v>95.29411764705881</v>
      </c>
    </row>
    <row r="18" spans="1:5" ht="18" customHeight="1">
      <c r="A18" s="29" t="s">
        <v>49</v>
      </c>
      <c r="B18" s="10">
        <v>514</v>
      </c>
      <c r="C18" s="10">
        <v>704</v>
      </c>
      <c r="D18" s="26">
        <f t="shared" si="0"/>
        <v>190</v>
      </c>
      <c r="E18" s="27">
        <f t="shared" si="1"/>
        <v>36.964980544747085</v>
      </c>
    </row>
    <row r="19" spans="1:5" ht="18" customHeight="1">
      <c r="A19" s="29" t="s">
        <v>50</v>
      </c>
      <c r="B19" s="10">
        <v>819</v>
      </c>
      <c r="C19" s="10">
        <v>1193</v>
      </c>
      <c r="D19" s="26">
        <f t="shared" si="0"/>
        <v>374</v>
      </c>
      <c r="E19" s="27">
        <f t="shared" si="1"/>
        <v>45.66544566544567</v>
      </c>
    </row>
    <row r="20" spans="1:5" ht="18" customHeight="1">
      <c r="A20" s="28" t="s">
        <v>51</v>
      </c>
      <c r="B20" s="10"/>
      <c r="C20" s="10"/>
      <c r="D20" s="26">
        <f t="shared" si="0"/>
        <v>0</v>
      </c>
      <c r="E20" s="27"/>
    </row>
    <row r="21" spans="1:5" ht="18" customHeight="1">
      <c r="A21" s="29" t="s">
        <v>52</v>
      </c>
      <c r="B21" s="10"/>
      <c r="C21" s="10"/>
      <c r="D21" s="26">
        <f t="shared" si="0"/>
        <v>0</v>
      </c>
      <c r="E21" s="27"/>
    </row>
    <row r="22" spans="1:5" ht="18" customHeight="1">
      <c r="A22" s="29" t="s">
        <v>53</v>
      </c>
      <c r="B22" s="10">
        <v>689</v>
      </c>
      <c r="C22" s="10">
        <v>714</v>
      </c>
      <c r="D22" s="26">
        <f t="shared" si="0"/>
        <v>25</v>
      </c>
      <c r="E22" s="27">
        <f t="shared" si="1"/>
        <v>3.6284470246734397</v>
      </c>
    </row>
    <row r="23" spans="1:5" ht="18" customHeight="1">
      <c r="A23" s="29" t="s">
        <v>54</v>
      </c>
      <c r="B23" s="10">
        <v>522</v>
      </c>
      <c r="C23" s="10"/>
      <c r="D23" s="26">
        <f t="shared" si="0"/>
        <v>-522</v>
      </c>
      <c r="E23" s="27">
        <f t="shared" si="1"/>
        <v>-100</v>
      </c>
    </row>
    <row r="24" spans="1:5" ht="18" customHeight="1">
      <c r="A24" s="29" t="s">
        <v>55</v>
      </c>
      <c r="B24" s="10">
        <v>259</v>
      </c>
      <c r="C24" s="10">
        <v>8</v>
      </c>
      <c r="D24" s="26">
        <f t="shared" si="0"/>
        <v>-251</v>
      </c>
      <c r="E24" s="27">
        <f t="shared" si="1"/>
        <v>-96.91119691119691</v>
      </c>
    </row>
    <row r="25" spans="1:5" ht="18" customHeight="1">
      <c r="A25" s="28" t="s">
        <v>56</v>
      </c>
      <c r="B25" s="10">
        <v>520</v>
      </c>
      <c r="C25" s="10">
        <v>500</v>
      </c>
      <c r="D25" s="26">
        <f t="shared" si="0"/>
        <v>-20</v>
      </c>
      <c r="E25" s="27">
        <f t="shared" si="1"/>
        <v>-3.8461538461538463</v>
      </c>
    </row>
    <row r="26" spans="1:5" ht="18" customHeight="1">
      <c r="A26" s="29" t="s">
        <v>57</v>
      </c>
      <c r="B26" s="10">
        <v>50</v>
      </c>
      <c r="C26" s="10">
        <v>1738</v>
      </c>
      <c r="D26" s="26">
        <f t="shared" si="0"/>
        <v>1688</v>
      </c>
      <c r="E26" s="27">
        <f t="shared" si="1"/>
        <v>3376</v>
      </c>
    </row>
    <row r="27" spans="1:5" ht="18" customHeight="1">
      <c r="A27" s="28" t="s">
        <v>58</v>
      </c>
      <c r="B27" s="10">
        <v>836</v>
      </c>
      <c r="C27" s="10">
        <v>5813</v>
      </c>
      <c r="D27" s="26">
        <f t="shared" si="0"/>
        <v>4977</v>
      </c>
      <c r="E27" s="27">
        <f t="shared" si="1"/>
        <v>595.334928229665</v>
      </c>
    </row>
    <row r="28" ht="21" customHeight="1">
      <c r="C28" s="30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000000000000005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1"/>
  <sheetViews>
    <sheetView tabSelected="1" workbookViewId="0" topLeftCell="A1">
      <selection activeCell="E18" sqref="E18"/>
    </sheetView>
  </sheetViews>
  <sheetFormatPr defaultColWidth="9.16015625" defaultRowHeight="12.75" customHeight="1"/>
  <cols>
    <col min="1" max="1" width="55.5" style="1" customWidth="1"/>
    <col min="2" max="2" width="18.33203125" style="1" customWidth="1"/>
    <col min="3" max="5" width="22.66015625" style="1" customWidth="1"/>
    <col min="6" max="6" width="21.66015625" style="1" customWidth="1"/>
    <col min="7" max="7" width="77" style="1" customWidth="1"/>
    <col min="8" max="238" width="9.16015625" style="1" customWidth="1"/>
    <col min="239" max="16384" width="9.16015625" style="2" customWidth="1"/>
  </cols>
  <sheetData>
    <row r="1" spans="1:255" s="1" customFormat="1" ht="25.5" customHeight="1">
      <c r="A1" s="3" t="s">
        <v>59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5:255" s="1" customFormat="1" ht="17.25" customHeight="1">
      <c r="E2" s="4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22.5" customHeight="1">
      <c r="A3" s="5" t="s">
        <v>60</v>
      </c>
      <c r="B3" s="6" t="s">
        <v>61</v>
      </c>
      <c r="C3" s="6" t="s">
        <v>62</v>
      </c>
      <c r="D3" s="5" t="s">
        <v>63</v>
      </c>
      <c r="E3" s="5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22.5" customHeight="1">
      <c r="A4" s="5"/>
      <c r="B4" s="6"/>
      <c r="C4" s="6"/>
      <c r="D4" s="5" t="s">
        <v>6</v>
      </c>
      <c r="E4" s="5" t="s">
        <v>35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2.5" customHeight="1">
      <c r="A5" s="7" t="s">
        <v>64</v>
      </c>
      <c r="B5" s="8">
        <f>SUM(B6,B9)</f>
        <v>47793</v>
      </c>
      <c r="C5" s="8">
        <f>SUM(C6,C9)</f>
        <v>38193</v>
      </c>
      <c r="D5" s="8">
        <f>SUM(D6,D9)</f>
        <v>-9600</v>
      </c>
      <c r="E5" s="8">
        <f>SUM(E6,E9)</f>
        <v>-24.507087980720808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2.5" customHeight="1">
      <c r="A6" s="9" t="s">
        <v>65</v>
      </c>
      <c r="B6" s="10">
        <v>8734</v>
      </c>
      <c r="C6" s="10">
        <v>8742</v>
      </c>
      <c r="D6" s="11">
        <f aca="true" t="shared" si="0" ref="D6:D8">SUM(C6-B6)</f>
        <v>8</v>
      </c>
      <c r="E6" s="12">
        <f aca="true" t="shared" si="1" ref="E6:E11">SUM(D6/B6*100)</f>
        <v>0.09159606136936112</v>
      </c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2.5" customHeight="1">
      <c r="A7" s="13" t="s">
        <v>66</v>
      </c>
      <c r="B7" s="10">
        <v>920</v>
      </c>
      <c r="C7" s="10">
        <v>930</v>
      </c>
      <c r="D7" s="11">
        <f t="shared" si="0"/>
        <v>10</v>
      </c>
      <c r="E7" s="12">
        <f t="shared" si="1"/>
        <v>1.0869565217391304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2.5" customHeight="1">
      <c r="A8" s="14" t="s">
        <v>67</v>
      </c>
      <c r="B8" s="10">
        <v>7765</v>
      </c>
      <c r="C8" s="10">
        <v>7788</v>
      </c>
      <c r="D8" s="11">
        <f t="shared" si="0"/>
        <v>23</v>
      </c>
      <c r="E8" s="12">
        <f t="shared" si="1"/>
        <v>0.2962009014810045</v>
      </c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2.5" customHeight="1">
      <c r="A9" s="9" t="s">
        <v>68</v>
      </c>
      <c r="B9" s="10">
        <v>39059</v>
      </c>
      <c r="C9" s="10">
        <v>29451</v>
      </c>
      <c r="D9" s="11">
        <f>C9-B9</f>
        <v>-9608</v>
      </c>
      <c r="E9" s="12">
        <f t="shared" si="1"/>
        <v>-24.59868404209017</v>
      </c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2.5" customHeight="1">
      <c r="A10" s="13" t="s">
        <v>69</v>
      </c>
      <c r="B10" s="10">
        <v>10619</v>
      </c>
      <c r="C10" s="10">
        <v>10440</v>
      </c>
      <c r="D10" s="11">
        <f>SUM(C10-B10)</f>
        <v>-179</v>
      </c>
      <c r="E10" s="12">
        <f t="shared" si="1"/>
        <v>-1.6856577832187587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2.5" customHeight="1">
      <c r="A11" s="14" t="s">
        <v>70</v>
      </c>
      <c r="B11" s="10">
        <v>28211</v>
      </c>
      <c r="C11" s="10">
        <v>15208</v>
      </c>
      <c r="D11" s="11">
        <f>SUM(C11-B11)</f>
        <v>-13003</v>
      </c>
      <c r="E11" s="12">
        <f t="shared" si="1"/>
        <v>-46.09194994860161</v>
      </c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56" s="1" customFormat="1" ht="21" customHeight="1">
      <c r="B12" s="15"/>
      <c r="C12" s="15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39:256" s="1" customFormat="1" ht="21" customHeight="1"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39:256" s="1" customFormat="1" ht="21" customHeight="1"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39:256" s="1" customFormat="1" ht="21" customHeight="1"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39:256" s="1" customFormat="1" ht="21" customHeight="1"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39:256" s="1" customFormat="1" ht="21" customHeight="1"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39:256" s="1" customFormat="1" ht="21" customHeight="1"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39:256" s="1" customFormat="1" ht="21" customHeight="1"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39:256" s="1" customFormat="1" ht="21" customHeight="1"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39:256" s="1" customFormat="1" ht="21" customHeight="1"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39:256" s="1" customFormat="1" ht="21" customHeight="1"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239:256" s="1" customFormat="1" ht="21" customHeight="1"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239:256" s="1" customFormat="1" ht="21" customHeight="1"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239:256" s="1" customFormat="1" ht="21" customHeight="1"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39:256" s="1" customFormat="1" ht="21" customHeight="1"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39:256" s="1" customFormat="1" ht="21" customHeight="1"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39:256" s="1" customFormat="1" ht="21" customHeight="1"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39:256" s="1" customFormat="1" ht="21" customHeight="1"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39:256" s="1" customFormat="1" ht="21" customHeight="1"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39:256" s="1" customFormat="1" ht="21" customHeight="1"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39:256" s="1" customFormat="1" ht="21" customHeight="1"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39:256" s="1" customFormat="1" ht="21" customHeight="1"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39:256" s="1" customFormat="1" ht="21" customHeight="1"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39:256" s="1" customFormat="1" ht="21" customHeight="1"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39:256" s="1" customFormat="1" ht="21" customHeight="1"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39:256" s="1" customFormat="1" ht="21" customHeight="1"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39:256" s="1" customFormat="1" ht="21" customHeight="1"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39:256" s="1" customFormat="1" ht="21" customHeight="1"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39:256" s="1" customFormat="1" ht="21" customHeight="1"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39:256" s="1" customFormat="1" ht="21" customHeight="1"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39:256" s="1" customFormat="1" ht="21" customHeight="1"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39:256" s="1" customFormat="1" ht="21" customHeight="1"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39:256" s="1" customFormat="1" ht="21" customHeight="1"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39:256" s="1" customFormat="1" ht="21" customHeight="1"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39:256" s="1" customFormat="1" ht="21" customHeight="1"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39:256" s="1" customFormat="1" ht="21" customHeight="1"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39:256" s="1" customFormat="1" ht="21" customHeight="1"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239:256" s="1" customFormat="1" ht="21" customHeight="1"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239:256" s="1" customFormat="1" ht="21" customHeight="1"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39:256" s="1" customFormat="1" ht="21" customHeight="1"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39:256" s="1" customFormat="1" ht="21" customHeight="1"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239:256" s="1" customFormat="1" ht="21" customHeight="1"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39:256" s="1" customFormat="1" ht="21" customHeight="1"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239:256" s="1" customFormat="1" ht="21" customHeight="1"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39:256" s="1" customFormat="1" ht="21" customHeight="1"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39:256" s="1" customFormat="1" ht="21" customHeight="1"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39:256" s="1" customFormat="1" ht="21" customHeight="1"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39:256" s="1" customFormat="1" ht="21" customHeight="1"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39:256" s="1" customFormat="1" ht="21" customHeight="1"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239:256" s="1" customFormat="1" ht="21" customHeight="1"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239:256" s="1" customFormat="1" ht="21" customHeight="1"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39:256" s="1" customFormat="1" ht="21" customHeight="1"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39:256" s="1" customFormat="1" ht="21" customHeight="1"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39:256" s="1" customFormat="1" ht="21" customHeight="1"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39:256" s="1" customFormat="1" ht="21" customHeight="1"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239:256" s="1" customFormat="1" ht="21" customHeight="1"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239:256" s="1" customFormat="1" ht="21" customHeight="1"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239:256" s="1" customFormat="1" ht="21" customHeight="1"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239:256" s="1" customFormat="1" ht="21" customHeight="1"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39:256" s="1" customFormat="1" ht="21" customHeight="1"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39:256" s="1" customFormat="1" ht="21" customHeight="1"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39:256" s="1" customFormat="1" ht="21" customHeight="1"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39:256" s="1" customFormat="1" ht="21" customHeight="1"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239:256" s="1" customFormat="1" ht="21" customHeight="1"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239:256" s="1" customFormat="1" ht="21" customHeight="1"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239:256" s="1" customFormat="1" ht="21" customHeight="1"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239:256" s="1" customFormat="1" ht="21" customHeight="1"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239:256" s="1" customFormat="1" ht="21" customHeight="1"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239:256" s="1" customFormat="1" ht="21" customHeight="1"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239:256" s="1" customFormat="1" ht="21" customHeight="1"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239:256" s="1" customFormat="1" ht="21" customHeight="1"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39:256" s="1" customFormat="1" ht="21" customHeight="1"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239:256" s="1" customFormat="1" ht="21" customHeight="1"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239:256" s="1" customFormat="1" ht="21" customHeight="1"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239:256" s="1" customFormat="1" ht="21" customHeight="1"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239:256" s="1" customFormat="1" ht="21" customHeight="1"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39:256" s="1" customFormat="1" ht="21" customHeight="1"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239:256" s="1" customFormat="1" ht="21" customHeight="1"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239:256" s="1" customFormat="1" ht="21" customHeight="1"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239:256" s="1" customFormat="1" ht="21" customHeight="1"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239:256" s="1" customFormat="1" ht="21" customHeight="1"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239:256" s="1" customFormat="1" ht="21" customHeight="1"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239:256" s="1" customFormat="1" ht="21" customHeight="1"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239:256" s="1" customFormat="1" ht="21" customHeight="1"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239:256" s="1" customFormat="1" ht="21" customHeight="1"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239:256" s="1" customFormat="1" ht="21" customHeight="1"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239:256" s="1" customFormat="1" ht="21" customHeight="1"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39:256" s="1" customFormat="1" ht="21" customHeight="1"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239:256" s="1" customFormat="1" ht="21" customHeight="1"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239:256" s="1" customFormat="1" ht="21" customHeight="1"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239:256" s="1" customFormat="1" ht="21" customHeight="1"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239:256" s="1" customFormat="1" ht="21" customHeight="1"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239:256" s="1" customFormat="1" ht="21" customHeight="1"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239:256" s="1" customFormat="1" ht="21" customHeight="1"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239:256" s="1" customFormat="1" ht="21" customHeight="1"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239:256" s="1" customFormat="1" ht="21" customHeight="1"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239:256" s="1" customFormat="1" ht="21" customHeight="1"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239:256" s="1" customFormat="1" ht="21" customHeight="1"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239:256" s="1" customFormat="1" ht="21" customHeight="1"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239:256" s="1" customFormat="1" ht="21" customHeight="1"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239:256" s="1" customFormat="1" ht="21" customHeight="1"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39:256" s="1" customFormat="1" ht="21" customHeight="1"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39:256" s="1" customFormat="1" ht="21" customHeight="1"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39:256" s="1" customFormat="1" ht="21" customHeight="1"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39:256" s="1" customFormat="1" ht="21" customHeight="1"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39:256" s="1" customFormat="1" ht="21" customHeight="1"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39:256" s="1" customFormat="1" ht="21" customHeight="1"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39:256" s="1" customFormat="1" ht="21" customHeight="1"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39:256" s="1" customFormat="1" ht="21" customHeight="1"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39:256" s="1" customFormat="1" ht="21" customHeight="1"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39:256" s="1" customFormat="1" ht="21" customHeight="1"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39:256" s="1" customFormat="1" ht="21" customHeight="1"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39:256" s="1" customFormat="1" ht="21" customHeight="1"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39:256" s="1" customFormat="1" ht="21" customHeight="1"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39:256" s="1" customFormat="1" ht="21" customHeight="1"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39:256" s="1" customFormat="1" ht="21" customHeight="1"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39:256" s="1" customFormat="1" ht="21" customHeight="1"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39:256" s="1" customFormat="1" ht="21" customHeight="1"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39:256" s="1" customFormat="1" ht="21" customHeight="1"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39:256" s="1" customFormat="1" ht="21" customHeight="1"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39:256" s="1" customFormat="1" ht="21" customHeight="1"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39:256" s="1" customFormat="1" ht="21" customHeight="1"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39:256" s="1" customFormat="1" ht="21" customHeight="1"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39:256" s="1" customFormat="1" ht="21" customHeight="1"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39:256" s="1" customFormat="1" ht="21" customHeight="1"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39:256" s="1" customFormat="1" ht="21" customHeight="1"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39:256" s="1" customFormat="1" ht="21" customHeight="1"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39:256" s="1" customFormat="1" ht="21" customHeight="1"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39:256" s="1" customFormat="1" ht="21" customHeight="1"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39:256" s="1" customFormat="1" ht="21" customHeight="1"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39:256" s="1" customFormat="1" ht="21" customHeight="1"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39:256" s="1" customFormat="1" ht="21" customHeight="1"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39:256" s="1" customFormat="1" ht="21" customHeight="1"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39:256" s="1" customFormat="1" ht="21" customHeight="1"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39:256" s="1" customFormat="1" ht="21" customHeight="1"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39:256" s="1" customFormat="1" ht="21" customHeight="1"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39:256" s="1" customFormat="1" ht="21" customHeight="1"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39:256" s="1" customFormat="1" ht="21" customHeight="1"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39:256" s="1" customFormat="1" ht="21" customHeight="1"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39:256" s="1" customFormat="1" ht="21" customHeight="1"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39:256" s="1" customFormat="1" ht="21" customHeight="1"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39:256" s="1" customFormat="1" ht="21" customHeight="1"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39:256" s="1" customFormat="1" ht="21" customHeight="1"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39:256" s="1" customFormat="1" ht="21" customHeight="1"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39:256" s="1" customFormat="1" ht="21" customHeight="1"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39:256" s="1" customFormat="1" ht="21" customHeight="1"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39:256" s="1" customFormat="1" ht="21" customHeight="1"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39:256" s="1" customFormat="1" ht="21" customHeight="1"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39:256" s="1" customFormat="1" ht="21" customHeight="1"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39:256" s="1" customFormat="1" ht="21" customHeight="1"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39:256" s="1" customFormat="1" ht="21" customHeight="1"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39:256" s="1" customFormat="1" ht="21" customHeight="1"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39:256" s="1" customFormat="1" ht="21" customHeight="1"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39:256" s="1" customFormat="1" ht="21" customHeight="1"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39:256" s="1" customFormat="1" ht="21" customHeight="1"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39:256" s="1" customFormat="1" ht="21" customHeight="1"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39:256" s="1" customFormat="1" ht="21" customHeight="1"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39:256" s="1" customFormat="1" ht="21" customHeight="1"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39:256" s="1" customFormat="1" ht="21" customHeight="1"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39:256" s="1" customFormat="1" ht="21" customHeight="1"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39:256" s="1" customFormat="1" ht="21" customHeight="1"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39:256" s="1" customFormat="1" ht="21" customHeight="1"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39:256" s="1" customFormat="1" ht="21" customHeight="1"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39:256" s="1" customFormat="1" ht="21" customHeight="1"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239:256" s="1" customFormat="1" ht="21" customHeight="1"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239:256" s="1" customFormat="1" ht="21" customHeight="1"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239:256" s="1" customFormat="1" ht="21" customHeight="1"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239:256" s="1" customFormat="1" ht="21" customHeight="1"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239:256" s="1" customFormat="1" ht="21" customHeight="1"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239:256" s="1" customFormat="1" ht="21" customHeight="1"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239:256" s="1" customFormat="1" ht="21" customHeight="1"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239:256" s="1" customFormat="1" ht="21" customHeight="1"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239:256" s="1" customFormat="1" ht="21" customHeight="1"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239:256" s="1" customFormat="1" ht="21" customHeight="1"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239:256" s="1" customFormat="1" ht="21" customHeight="1"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239:256" s="1" customFormat="1" ht="21" customHeight="1"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239:256" s="1" customFormat="1" ht="21" customHeight="1"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239:256" s="1" customFormat="1" ht="21" customHeight="1"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239:256" s="1" customFormat="1" ht="21" customHeight="1"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239:256" s="1" customFormat="1" ht="21" customHeight="1"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239:256" s="1" customFormat="1" ht="21" customHeight="1"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239:256" s="1" customFormat="1" ht="21" customHeight="1"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239:256" s="1" customFormat="1" ht="21" customHeight="1"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239:256" s="1" customFormat="1" ht="21" customHeight="1"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239:256" s="1" customFormat="1" ht="21" customHeight="1"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239:256" s="1" customFormat="1" ht="21" customHeight="1"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239:256" s="1" customFormat="1" ht="21" customHeight="1"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239:256" s="1" customFormat="1" ht="21" customHeight="1"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239:256" s="1" customFormat="1" ht="21" customHeight="1"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239:256" s="1" customFormat="1" ht="21" customHeight="1"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239:256" s="1" customFormat="1" ht="21" customHeight="1"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239:256" s="1" customFormat="1" ht="21" customHeight="1"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239:256" s="1" customFormat="1" ht="21" customHeight="1"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239:256" s="1" customFormat="1" ht="21" customHeight="1"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239:256" s="1" customFormat="1" ht="21" customHeight="1"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239:256" s="1" customFormat="1" ht="21" customHeight="1"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239:256" s="1" customFormat="1" ht="21" customHeight="1"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239:256" s="1" customFormat="1" ht="21" customHeight="1"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239:256" s="1" customFormat="1" ht="21" customHeight="1"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239:256" s="1" customFormat="1" ht="21" customHeight="1"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239:256" s="1" customFormat="1" ht="21" customHeight="1"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239:256" s="1" customFormat="1" ht="21" customHeight="1"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239:256" s="1" customFormat="1" ht="21" customHeight="1"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239:256" s="1" customFormat="1" ht="21" customHeight="1"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239:256" s="1" customFormat="1" ht="21" customHeight="1"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239:256" s="1" customFormat="1" ht="21" customHeight="1"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239:256" s="1" customFormat="1" ht="21" customHeight="1"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239:256" s="1" customFormat="1" ht="21" customHeight="1"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239:256" s="1" customFormat="1" ht="21" customHeight="1"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239:256" s="1" customFormat="1" ht="21" customHeight="1"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239:256" s="1" customFormat="1" ht="21" customHeight="1"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239:256" s="1" customFormat="1" ht="21" customHeight="1"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239:256" s="1" customFormat="1" ht="21" customHeight="1"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239:256" s="1" customFormat="1" ht="21" customHeight="1"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239:256" s="1" customFormat="1" ht="21" customHeight="1"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239:256" s="1" customFormat="1" ht="21" customHeight="1"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239:256" s="1" customFormat="1" ht="21" customHeight="1"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239:256" s="1" customFormat="1" ht="21" customHeight="1"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239:256" s="1" customFormat="1" ht="21" customHeight="1"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239:256" s="1" customFormat="1" ht="21" customHeight="1"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239:256" s="1" customFormat="1" ht="21" customHeight="1"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239:256" s="1" customFormat="1" ht="21" customHeight="1"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239:256" s="1" customFormat="1" ht="21" customHeight="1"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239:256" s="1" customFormat="1" ht="21" customHeight="1"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239:256" s="1" customFormat="1" ht="21" customHeight="1"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239:256" s="1" customFormat="1" ht="21" customHeight="1"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239:256" s="1" customFormat="1" ht="21" customHeight="1"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239:256" s="1" customFormat="1" ht="21" customHeight="1"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239:256" s="1" customFormat="1" ht="21" customHeight="1"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239:256" s="1" customFormat="1" ht="21" customHeight="1"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239:256" s="1" customFormat="1" ht="21" customHeight="1"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239:256" s="1" customFormat="1" ht="21" customHeight="1"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239:256" s="1" customFormat="1" ht="21" customHeight="1"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239:256" s="1" customFormat="1" ht="21" customHeight="1"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239:256" s="1" customFormat="1" ht="21" customHeight="1"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239:256" s="1" customFormat="1" ht="21" customHeight="1"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239:256" s="1" customFormat="1" ht="21" customHeight="1"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239:256" s="1" customFormat="1" ht="21" customHeight="1"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239:256" s="1" customFormat="1" ht="21" customHeight="1"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239:256" s="1" customFormat="1" ht="21" customHeight="1"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239:256" s="1" customFormat="1" ht="21" customHeight="1"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239:256" s="1" customFormat="1" ht="21" customHeight="1"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239:256" s="1" customFormat="1" ht="21" customHeight="1"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239:256" s="1" customFormat="1" ht="21" customHeight="1"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239:256" s="1" customFormat="1" ht="21" customHeight="1"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239:256" s="1" customFormat="1" ht="21" customHeight="1"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239:256" s="1" customFormat="1" ht="21" customHeight="1"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239:256" s="1" customFormat="1" ht="21" customHeight="1"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239:256" s="1" customFormat="1" ht="21" customHeight="1"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239:256" s="1" customFormat="1" ht="21" customHeight="1"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239:256" s="1" customFormat="1" ht="21" customHeight="1"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239:256" s="1" customFormat="1" ht="21" customHeight="1"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239:256" s="1" customFormat="1" ht="21" customHeight="1"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239:256" s="1" customFormat="1" ht="21" customHeight="1"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239:256" s="1" customFormat="1" ht="21" customHeight="1"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239:256" s="1" customFormat="1" ht="21" customHeight="1"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239:256" s="1" customFormat="1" ht="21" customHeight="1"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239:256" s="1" customFormat="1" ht="21" customHeight="1"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239:256" s="1" customFormat="1" ht="21" customHeight="1"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239:256" s="1" customFormat="1" ht="21" customHeight="1"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239:256" s="1" customFormat="1" ht="21" customHeight="1"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239:256" s="1" customFormat="1" ht="21" customHeight="1"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239:256" s="1" customFormat="1" ht="21" customHeight="1"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239:256" s="1" customFormat="1" ht="21" customHeight="1"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239:256" s="1" customFormat="1" ht="21" customHeight="1"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239:256" s="1" customFormat="1" ht="21" customHeight="1"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239:256" s="1" customFormat="1" ht="21" customHeight="1"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239:256" s="1" customFormat="1" ht="21" customHeight="1"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239:256" s="1" customFormat="1" ht="21" customHeight="1"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239:256" s="1" customFormat="1" ht="21" customHeight="1"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239:256" s="1" customFormat="1" ht="21" customHeight="1"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239:256" s="1" customFormat="1" ht="21" customHeight="1"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239:256" s="1" customFormat="1" ht="21" customHeight="1"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239:256" s="1" customFormat="1" ht="21" customHeight="1"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239:256" s="1" customFormat="1" ht="21" customHeight="1"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239:256" s="1" customFormat="1" ht="21" customHeight="1"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239:256" s="1" customFormat="1" ht="21" customHeight="1"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239:256" s="1" customFormat="1" ht="21" customHeight="1"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239:256" s="1" customFormat="1" ht="21" customHeight="1"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239:256" s="1" customFormat="1" ht="21" customHeight="1"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239:256" s="1" customFormat="1" ht="21" customHeight="1"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239:256" s="1" customFormat="1" ht="21" customHeight="1"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239:256" s="1" customFormat="1" ht="21" customHeight="1"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239:256" s="1" customFormat="1" ht="21" customHeight="1"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239:256" s="1" customFormat="1" ht="21" customHeight="1"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239:256" s="1" customFormat="1" ht="21" customHeight="1"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239:256" s="1" customFormat="1" ht="21" customHeight="1"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239:256" s="1" customFormat="1" ht="21" customHeight="1"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239:256" s="1" customFormat="1" ht="21" customHeight="1"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239:256" s="1" customFormat="1" ht="21" customHeight="1"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239:256" s="1" customFormat="1" ht="21" customHeight="1"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239:256" s="1" customFormat="1" ht="21" customHeight="1"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239:256" s="1" customFormat="1" ht="21" customHeight="1"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239:256" s="1" customFormat="1" ht="21" customHeight="1"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239:256" s="1" customFormat="1" ht="21" customHeight="1"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239:256" s="1" customFormat="1" ht="21" customHeight="1"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239:256" s="1" customFormat="1" ht="21" customHeight="1"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239:256" s="1" customFormat="1" ht="21" customHeight="1"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239:256" s="1" customFormat="1" ht="21" customHeight="1"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239:256" s="1" customFormat="1" ht="21" customHeight="1"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239:256" s="1" customFormat="1" ht="21" customHeight="1"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239:256" s="1" customFormat="1" ht="21" customHeight="1"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239:256" s="1" customFormat="1" ht="21" customHeight="1"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239:256" s="1" customFormat="1" ht="21" customHeight="1"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239:256" s="1" customFormat="1" ht="21" customHeight="1"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239:256" s="1" customFormat="1" ht="21" customHeight="1"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239:256" s="1" customFormat="1" ht="21" customHeight="1"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239:256" s="1" customFormat="1" ht="21" customHeight="1"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239:256" s="1" customFormat="1" ht="21" customHeight="1"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239:256" s="1" customFormat="1" ht="21" customHeight="1"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239:256" s="1" customFormat="1" ht="21" customHeight="1"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239:256" s="1" customFormat="1" ht="21" customHeight="1"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239:256" s="1" customFormat="1" ht="21" customHeight="1"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239:256" s="1" customFormat="1" ht="21" customHeight="1"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239:256" s="1" customFormat="1" ht="21" customHeight="1"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239:256" s="1" customFormat="1" ht="21" customHeight="1"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239:256" s="1" customFormat="1" ht="21" customHeight="1"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239:256" s="1" customFormat="1" ht="21" customHeight="1"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239:256" s="1" customFormat="1" ht="21" customHeight="1"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239:256" s="1" customFormat="1" ht="21" customHeight="1"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239:256" s="1" customFormat="1" ht="21" customHeight="1"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239:256" s="1" customFormat="1" ht="21" customHeight="1"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239:256" s="1" customFormat="1" ht="21" customHeight="1"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239:256" s="1" customFormat="1" ht="21" customHeight="1"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239:256" s="1" customFormat="1" ht="21" customHeight="1"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239:256" s="1" customFormat="1" ht="21" customHeight="1"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239:256" s="1" customFormat="1" ht="21" customHeight="1"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239:256" s="1" customFormat="1" ht="21" customHeight="1"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239:256" s="1" customFormat="1" ht="21" customHeight="1"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239:256" s="1" customFormat="1" ht="21" customHeight="1"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239:256" s="1" customFormat="1" ht="21" customHeight="1"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239:256" s="1" customFormat="1" ht="21" customHeight="1"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239:256" s="1" customFormat="1" ht="21" customHeight="1"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239:256" s="1" customFormat="1" ht="21" customHeight="1"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239:256" s="1" customFormat="1" ht="21" customHeight="1"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239:256" s="1" customFormat="1" ht="21" customHeight="1"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239:256" s="1" customFormat="1" ht="21" customHeight="1"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239:256" s="1" customFormat="1" ht="21" customHeight="1"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239:256" s="1" customFormat="1" ht="21" customHeight="1"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239:256" s="1" customFormat="1" ht="21" customHeight="1"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239:256" s="1" customFormat="1" ht="21" customHeight="1"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239:256" s="1" customFormat="1" ht="21" customHeight="1"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239:256" s="1" customFormat="1" ht="21" customHeight="1"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239:256" s="1" customFormat="1" ht="21" customHeight="1"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239:256" s="1" customFormat="1" ht="21" customHeight="1"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239:256" s="1" customFormat="1" ht="21" customHeight="1"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239:256" s="1" customFormat="1" ht="21" customHeight="1"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239:256" s="1" customFormat="1" ht="21" customHeight="1"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39:256" s="1" customFormat="1" ht="21" customHeight="1"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39:256" s="1" customFormat="1" ht="21" customHeight="1"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239:256" s="1" customFormat="1" ht="21" customHeight="1"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239:256" s="1" customFormat="1" ht="21" customHeight="1"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239:256" s="1" customFormat="1" ht="21" customHeight="1"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239:256" s="1" customFormat="1" ht="21" customHeight="1"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239:256" s="1" customFormat="1" ht="21" customHeight="1"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239:256" s="1" customFormat="1" ht="21" customHeight="1"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239:256" s="1" customFormat="1" ht="21" customHeight="1"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239:256" s="1" customFormat="1" ht="21" customHeight="1"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239:256" s="1" customFormat="1" ht="21" customHeight="1"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239:256" s="1" customFormat="1" ht="21" customHeight="1"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239:256" s="1" customFormat="1" ht="21" customHeight="1"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239:256" s="1" customFormat="1" ht="21" customHeight="1"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239:256" s="1" customFormat="1" ht="21" customHeight="1"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239:256" s="1" customFormat="1" ht="21" customHeight="1"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239:256" s="1" customFormat="1" ht="21" customHeight="1"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239:256" s="1" customFormat="1" ht="21" customHeight="1"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239:256" s="1" customFormat="1" ht="21" customHeight="1"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239:256" s="1" customFormat="1" ht="21" customHeight="1"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239:256" s="1" customFormat="1" ht="21" customHeight="1"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239:256" s="1" customFormat="1" ht="21" customHeight="1"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239:256" s="1" customFormat="1" ht="21" customHeight="1"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239:256" s="1" customFormat="1" ht="21" customHeight="1"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239:256" s="1" customFormat="1" ht="21" customHeight="1"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239:256" s="1" customFormat="1" ht="21" customHeight="1"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239:256" s="1" customFormat="1" ht="21" customHeight="1"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239:256" s="1" customFormat="1" ht="21" customHeight="1"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239:256" s="1" customFormat="1" ht="21" customHeight="1"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239:256" s="1" customFormat="1" ht="21" customHeight="1"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239:256" s="1" customFormat="1" ht="21" customHeight="1"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239:256" s="1" customFormat="1" ht="21" customHeight="1"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21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21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21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239:256" s="1" customFormat="1" ht="21" customHeight="1"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239:256" s="1" customFormat="1" ht="12.75" customHeight="1"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239:256" s="1" customFormat="1" ht="12.75" customHeight="1"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239:256" s="1" customFormat="1" ht="12.75" customHeight="1"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239:256" s="1" customFormat="1" ht="12.75" customHeight="1"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239:256" s="1" customFormat="1" ht="12.75" customHeight="1"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239:256" s="1" customFormat="1" ht="12.75" customHeight="1"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239:256" s="1" customFormat="1" ht="12.75" customHeight="1"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239:256" s="1" customFormat="1" ht="12.75" customHeight="1"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239:256" s="1" customFormat="1" ht="12.75" customHeight="1"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239:256" s="1" customFormat="1" ht="12.75" customHeight="1"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239:256" s="1" customFormat="1" ht="12.75" customHeight="1"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239:256" s="1" customFormat="1" ht="12.75" customHeight="1"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7900000000000001" bottom="0.7900000000000001" header="0.51" footer="0.51"/>
  <pageSetup firstPageNumber="60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WPS_1562977827</cp:lastModifiedBy>
  <cp:lastPrinted>2016-12-21T09:07:32Z</cp:lastPrinted>
  <dcterms:created xsi:type="dcterms:W3CDTF">2016-12-02T07:17:46Z</dcterms:created>
  <dcterms:modified xsi:type="dcterms:W3CDTF">2021-12-29T00:48:48Z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D80C35115ADD4C65A5179A529A498435</vt:lpwstr>
  </property>
</Properties>
</file>